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mrhacova" reservationPassword="0"/>
  <workbookPr/>
  <bookViews>
    <workbookView xWindow="240" yWindow="120" windowWidth="14940" windowHeight="9225" activeTab="0"/>
  </bookViews>
  <sheets>
    <sheet name="Rekapitulace" sheetId="1" r:id="rId1"/>
    <sheet name="02" sheetId="2" r:id="rId2"/>
    <sheet name="SO182" sheetId="3" r:id="rId3"/>
    <sheet name="SO201" sheetId="4" r:id="rId4"/>
  </sheets>
  <definedNames/>
  <calcPr/>
  <webPublishing/>
</workbook>
</file>

<file path=xl/sharedStrings.xml><?xml version="1.0" encoding="utf-8"?>
<sst xmlns="http://schemas.openxmlformats.org/spreadsheetml/2006/main" count="1574" uniqueCount="615">
  <si>
    <t>Firma: Firma</t>
  </si>
  <si>
    <t>Rekapitulace ceny</t>
  </si>
  <si>
    <t>Stavba: 21172 - III/34740 Krásná Hora - most ev.č. 34740-3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</si>
  <si>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</si>
  <si>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</si>
  <si>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</si>
  <si>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</si>
  <si>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</si>
  <si>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</si>
  <si>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</si>
  <si>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</si>
  <si>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</si>
  <si>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</si>
  <si>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</si>
  <si>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</si>
  <si>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21172</t>
  </si>
  <si>
    <t>III/34740 Krásná Hora - most ev.č. 34740-3</t>
  </si>
  <si>
    <t>O</t>
  </si>
  <si>
    <t>Rozpočet:</t>
  </si>
  <si>
    <t>0,00</t>
  </si>
  <si>
    <t>15,00</t>
  </si>
  <si>
    <t>21,00</t>
  </si>
  <si>
    <t>3</t>
  </si>
  <si>
    <t>2</t>
  </si>
  <si>
    <t>02</t>
  </si>
  <si>
    <t>Všeobecné konstrukce a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</si>
  <si>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</si>
  <si>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</si>
  <si>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</si>
  <si>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</si>
  <si>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</si>
  <si>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</si>
  <si>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</si>
  <si>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</si>
  <si>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</si>
  <si>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</si>
  <si>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</si>
  <si>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</si>
  <si>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</si>
  <si>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</si>
  <si>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</si>
  <si>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</si>
  <si>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</si>
  <si>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</si>
  <si>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</si>
  <si>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02610</t>
  </si>
  <si>
    <t/>
  </si>
  <si>
    <t>ZKOUŠENÍ KONSTRUKCÍ A PRACÍ ZKUŠEBNOU ZHOTOVITELE</t>
  </si>
  <si>
    <t>KPL</t>
  </si>
  <si>
    <t>PP</t>
  </si>
  <si>
    <t>včetně zkoušek modulu přetvárnosti na pláni, štěrkových vrstvách a základové 
spáře, vše dle platných ČSN, ČSN EN, TP, TKP– normy, podmínky v souladu s 
odkazy v PD, SOD, OP; čerpání se souhlasem objednatele.</t>
  </si>
  <si>
    <t>VV</t>
  </si>
  <si>
    <t>TS</t>
  </si>
  <si>
    <t>zahrnuje veškeré náklady spojené s objednatelem požadovanými zkouškami</t>
  </si>
  <si>
    <t>02910</t>
  </si>
  <si>
    <t>a</t>
  </si>
  <si>
    <t>OSTATNÍ POŽADAVKY - ZEMĚMĚŘIČSKÁ MĚŘENÍ</t>
  </si>
  <si>
    <t>Zaměření skutečného stavu po provedení stavby na podkladu katastrální mapy v 
rozsahu dle požadavků ČSN, EN, TP, TKP a KZP včetně vyhotovení vytyčovacího 
protokolu stavby, zaměření a VV demolovaných částí stavby. Včetně CD se 
soubory v otevřené formě.</t>
  </si>
  <si>
    <t>zahrnuje veškeré náklady spojené s objednatelem požadovanými pracemi,  
- pro stanovení orientační investorské ceny určete jednotkovou cenu jako 1% odhadované ceny stavby</t>
  </si>
  <si>
    <t>b</t>
  </si>
  <si>
    <t>Vytyčení stavby, včetně vytyčení trvalého a dočasného záboru</t>
  </si>
  <si>
    <t>02940</t>
  </si>
  <si>
    <t>OSTATNÍ POŽADAVKY - VYPRACOVÁNÍ DOKUMENTACE</t>
  </si>
  <si>
    <t>Aktualizace Havarijního plánu a POvodňového plánu včetně projednání s příslušnými orgány státní správy.</t>
  </si>
  <si>
    <t>zahrnuje veškeré náklady spojené s objednatelem požadovanými pracemi</t>
  </si>
  <si>
    <t>02943</t>
  </si>
  <si>
    <t>OSTATNÍ POŽADAVKY - VYPRACOVÁNÍ RDS</t>
  </si>
  <si>
    <t>Vypracování RDS vč. tisku 4 paré papírově včetně přepočtu zatížitelnosti..</t>
  </si>
  <si>
    <t>02944</t>
  </si>
  <si>
    <t>OSTAT POŽADAVKY - DOKUMENTACE SKUTEČ PROVEDENÍ V DIGIT FORMĚ</t>
  </si>
  <si>
    <t>vypracování DSPS vč. tisku 3 paré papírově.</t>
  </si>
  <si>
    <t>7</t>
  </si>
  <si>
    <t>02945</t>
  </si>
  <si>
    <t>OSTAT POŽADAVKY - GEOMETRICKÝ PLÁN</t>
  </si>
  <si>
    <t>HM</t>
  </si>
  <si>
    <t>Včetně projednání  a včetně tisku 5x papírově. řipomínkování konceptu GP 
majetkoprávním oddělením KSÚSV, p.o. a KrÚ Kraje Vysočina, poté ověření KÚ a 
nakonec předání ověřeného GP objednateli.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</si>
  <si>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</si>
  <si>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8</t>
  </si>
  <si>
    <t>02950</t>
  </si>
  <si>
    <t>OSTATNÍ POŽADAVKY - POSUDKY, KONTROLY, REVIZNÍ ZPRÁVY</t>
  </si>
  <si>
    <t>Vypracování mostního listu včetně zápisu do BMS.</t>
  </si>
  <si>
    <t>02953</t>
  </si>
  <si>
    <t>OSTATNÍ POŽADAVKY - HLAVNÍ MOSTNÍ PROHLÍDKA</t>
  </si>
  <si>
    <t>KUS</t>
  </si>
  <si>
    <t>První hlavní prohlídka mostu, včetně vložení do BMS.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</si>
  <si>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</si>
  <si>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</si>
  <si>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</si>
  <si>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Náklady dle požadavků koordinátora BOZP, zajištění BOZP na staveništi.</t>
  </si>
  <si>
    <t>zahrnuje veškeré náklady spojené s objednatelem požadovaným dozorem</t>
  </si>
  <si>
    <t>11</t>
  </si>
  <si>
    <t>02990</t>
  </si>
  <si>
    <t>OSTATNÍ POŽADAVKY - INFORMAČNÍ TABULE</t>
  </si>
  <si>
    <t>Dle manuálu kraje Vysočina, 2,5*1,75 m.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</si>
  <si>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</si>
  <si>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12</t>
  </si>
  <si>
    <t>03100</t>
  </si>
  <si>
    <t>ZAŘÍZENÍ STAVENIŠTĚ - ZŘÍZENÍ, PROVOZ, DEMONTÁŽ</t>
  </si>
  <si>
    <t>Včetně zřízení a odstranění mezideponovaného materiálu.</t>
  </si>
  <si>
    <t>zahrnuje objednatelem povolené náklady na pořízení (event. pronájem), provozování, udržování a likvidaci zhotovitelova zařízení</t>
  </si>
  <si>
    <t>SO182</t>
  </si>
  <si>
    <t>Dopravně inženýrská opatření</t>
  </si>
  <si>
    <t>02720</t>
  </si>
  <si>
    <t>POMOC PRÁCE ZŘÍZ NEBO ZAJIŠŤ REGULACI A OCHRANU DOPRAVY</t>
  </si>
  <si>
    <t>"- kompletní dopravní opatření  dle SO 182 
- kompletní provedení dle PD (•Veškeré přechodné svislé dopravní značení, 
dopravní zařízení, montáž, demontáž, pronájem, pravidelnou kontrolu,  
údržbu, servis, přemisťování, přeznačování a manipulaci s nimi ), včetně nákladů na případné doplnění značení dle potřeby 
- včetně nákladů na zakrytí nebo dočasné odstranění, odvoz, uložení a zpětnou montáž 
dopravního značení, které musí být po dobu stavby zneplatněno 
- předpokládaný rozsah dle grafických příloh DIO "</t>
  </si>
  <si>
    <t>zahrnuje veškeré náklady spojené s objednatelem požadovanými zařízeními</t>
  </si>
  <si>
    <t>Vypracování inženýrské innosti DIO stavby, vč. projednání a zajištění zvláštního užívání komunikace s dopravci a DOSS, vč. zajištění stanovení dočasného dopravního značení, vč. zajištění povolení k uzavírkám dle zákona č. 13/1997 Sb. a vyhlášky 104/1997.</t>
  </si>
  <si>
    <t>SO201</t>
  </si>
  <si>
    <t>014132</t>
  </si>
  <si>
    <t>POPLATKY ZA SKLÁDKU TYP S-NO (NEBEZPEČNÝ ODPAD)</t>
  </si>
  <si>
    <t>T</t>
  </si>
  <si>
    <t>Mostní izolace. ČERPÁNO DLE SKUTEČNOSTI.</t>
  </si>
  <si>
    <t>Dle pol. 97817:133,2*0,01*2,2=2,930 [A]</t>
  </si>
  <si>
    <t>zahrnuje veškeré poplatky provozovateli skládky související s uložením odpadu na skládce.</t>
  </si>
  <si>
    <t>015112</t>
  </si>
  <si>
    <t>POPLATKY ZA LIKVIDACI ODPADŮ NEKONTAMINOVANÝCH - 17 05 04  VYTĚŽENÉ ZEMINY A HORNINY -  II. TŘÍDA TĚŽITELNOSTI</t>
  </si>
  <si>
    <t>Nevhodná zemina z výkopů a podkladních vrstev vozovky.</t>
  </si>
  <si>
    <t>Dle pol. 11332a - nestmelené kamenivo:38,69*1,8=69,642 [A] 
Dle pol. 11332b - příp. výměna podleží:58,035*1,8=104,463 [B] 
Dle pol. 12283 - odkopávky pro zpevnění:25,025*1,8=45,045 [C] 
Dle pol. 13183 - přech. obl.:87,412*1,8=157,342 [D] 
Dle pol. 12483- odkopávky koryta:66,083*1,8=118,949 [E] 
A+B+C+D+E=495,441 [F]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</si>
  <si>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</si>
  <si>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</si>
  <si>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</si>
  <si>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Vrstvy s asfaltovým pojivem.</t>
  </si>
  <si>
    <t>Dle pol. 11313a - stávající krajnice:7,373*2,2=16,221 [A] 
Dle pol. 11313b - podkladní vrstvy vozovky:31,208*2,2=68,658 [B] 
A+B=84,879 [C]</t>
  </si>
  <si>
    <t>015140</t>
  </si>
  <si>
    <t>POPLATKY ZA LIKVIDACI ODPADŮ NEKONTAMINOVANÝCH - 17 01 01  BETON Z DEMOLIC OBJEKTŮ, ZÁKLADŮ TV</t>
  </si>
  <si>
    <t>Dle pol. 96616a - bourání říms:4,282*2,5=10,705 [A] 
Dle pol. 96616b - bourání vyrovnávací desky:12,683*2,5=31,708 [B] 
Dle pol. 96613- odláždění:36,72*2,0=73,440 [C] 
Dle pol. 96711: prefabikované římsy:3,528*2,5=8,820 [D] 
Dle pol. 11328 - skluzy:3,5*0,125=0,438 [E] 
A+B+C+D+E=125,111 [F]</t>
  </si>
  <si>
    <t>02851</t>
  </si>
  <si>
    <t>PRŮZKUMNÉ PRÁCE DIAGNOSTIKY KONSTRUKCÍ NA POVRCHU</t>
  </si>
  <si>
    <t>Doplňková diagnostika kotevních oblastí a zainjektovatelnosti kotevních kanálků. Dvě čela, 9 nosníků, závěrečné zhodnocení. Odsouhlasení AD.</t>
  </si>
  <si>
    <t>Zemní práce</t>
  </si>
  <si>
    <t>11120</t>
  </si>
  <si>
    <t>ODSTRANĚNÍ KŘOVIN</t>
  </si>
  <si>
    <t>M2</t>
  </si>
  <si>
    <t>Odstranění  náletových křovin.</t>
  </si>
  <si>
    <t>odstranění křovin a stromů do průměru 100 mm 
doprava dřevin bez ohledu na vzdálenost 
spálení na hromadách nebo štěpkování</t>
  </si>
  <si>
    <t>11221</t>
  </si>
  <si>
    <t>ODSTRANĚNÍ PAŘEZŮ D DO 0,5M</t>
  </si>
  <si>
    <t>kácení celkem 17 ks stromů dle povolení OÚ Krásná Hora. Včetně možné náhradní výsadby obvodu kmene 8-10 cm, termín výsadby stromů od roku 
2024.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</si>
  <si>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případně další práce s nimi dle pokynů zadávací dokumentace 
- zásyp jam po pařezech.</t>
  </si>
  <si>
    <t>11313</t>
  </si>
  <si>
    <t>ODSTRANĚNÍ KRYTU ZPEVNĚNÝCH PLOCH S ASFALTOVÝM POJIVEM</t>
  </si>
  <si>
    <t>M3</t>
  </si>
  <si>
    <t>Odstranění stávajícího zpevnění krajnice. Doprava dle dispozic zhotovitele.</t>
  </si>
  <si>
    <t>před mostem:10,5*0,9*2*0,15=2,835 [A] 
za mostem:(13,5*1,1+14,0*1,1)*0,15=4,538 [B] 
A+B=7,373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</si>
  <si>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</si>
  <si>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Podkl. vrstvy vozovky prolité asfaltem tl. 0,15 m. Doprava dle dispozic zhotovitele.</t>
  </si>
  <si>
    <t>Před mostem:12,7*7,3*0,15=13,907 [A] 
Za mostem:15,8*7,3*0,15=17,301 [B] 
A+B=31,208 [C]</t>
  </si>
  <si>
    <t>11328</t>
  </si>
  <si>
    <t>ODSTRANĚNÍ PŘÍKOPŮ, ŽLABŮ A RIGOLŮ Z PŘÍKOPOVÝCH TVÁRNIC</t>
  </si>
  <si>
    <t>Odstranění stávajícího skluzu u levé římsy OP1.</t>
  </si>
  <si>
    <t>0,6*3,5=2,100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</si>
  <si>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</si>
  <si>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</si>
  <si>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</si>
  <si>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podkladních vrstev vozovky tl.. 200 mm.. Včetně odvozu na řízenou skládku.</t>
  </si>
  <si>
    <t>Před mostem:11,7*7,3*0,2=17,082 [A] 
Za mostem:14,8*7,3*0,2=21,608 [B] 
A+B=38,690 [C]</t>
  </si>
  <si>
    <t>Pro případnou výměnu podloží tloušťky 300mm pro dosažení potřebného modulu přetvoření pod vozovkou. Čerpáno se souhlasem objednatele.</t>
  </si>
  <si>
    <t>Před mostem:11,7*7,3*0,3=25,623 [A] 
Za mostem:14,8*7,3*0,3=32,412 [B] 
A+B=58,035 [C]</t>
  </si>
  <si>
    <t>13</t>
  </si>
  <si>
    <t>11372</t>
  </si>
  <si>
    <t>FRÉZOVÁNÍ ZPEVNĚNÝCH PLOCH ASFALTOVÝCH</t>
  </si>
  <si>
    <t>Frézování celého úseku v tloušťce cca 15 cm před a za mostem a 10 cm na mostě, vč. odvozu na skládku KSÚSV do Halíčkova Brodu.</t>
  </si>
  <si>
    <t>Před mostem:13,0*0,15*7,3=14,235 [A] 
Na mostě:15,0*0,10*7,5=11,250 [B] 
Za mostem:16,0*0,15*7,3=17,520 [C] 
A+B+C=43,005 [D]</t>
  </si>
  <si>
    <t>14</t>
  </si>
  <si>
    <t>12110</t>
  </si>
  <si>
    <t>SEJMUTÍ ORNICE NEBO LESNÍ PŮDY</t>
  </si>
  <si>
    <t>Sejmutí humózní vrstvy pod zpevněním, v místě terénních úpravv tl. 0,2 m, vč. odvozu na meziskládku. Plocha odečtena graficky.</t>
  </si>
  <si>
    <t>0,2*48,0*4=38,400 [A]</t>
  </si>
  <si>
    <t>položka zahrnuje sejmutí ornice bez ohledu na tloušťku vrstvy a její vodorovnou dopravu 
nezahrnuje uložení na trvalou skládku</t>
  </si>
  <si>
    <t>15</t>
  </si>
  <si>
    <t>12283</t>
  </si>
  <si>
    <t>ODKOPÁVKY A PROKOPÁVKY OBECNÉ TŘ. II</t>
  </si>
  <si>
    <t>Odkopávky pro zpevnění u opěr. Včetně odvozu na řízenou skládku.Doprava dle dispozic zhotovitele.</t>
  </si>
  <si>
    <t>před mostem vlevo:13,5*0,35=4,725 [A] 
před mostem vpravo:14,0*0,35=4,900 [B] 
za mostem vlevo:20,0*0,35=7,000 [C] 
za mostem vpravo:24,0*0,35=8,400 [D] 
A+B+C+D=25,025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</si>
  <si>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</si>
  <si>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16</t>
  </si>
  <si>
    <t>12483</t>
  </si>
  <si>
    <t>VYKOPÁVKY PRO KORYTA VODOTEČÍ TŘ. II</t>
  </si>
  <si>
    <t>Výkopy v  místě nového zpevnění lomovým kamenem pod, před a za mostem, vč. odvozu na skládku. Plocha odečtena graficky. Doprava dle dispozic zhotovitele. Ostatní výkopy pod mostem jsou součástí pol. 96613 BOURÁNÍ KONSTRUKCÍ Z KAMENE NA MC (Vybourání stávajícího odláždění pod mostem.)</t>
  </si>
  <si>
    <t>odtěžení nánosru v korytě na délku úpravy (plocha z PRR) :1,84*29,0=53,360 [A] 
pro odláždění pravého korýtka a pro rozšíření stávajícího odláždění na pravé straně:1,2*0,52*11,15+1,8*0,85*2=10,018 [B] 
pro rozšíření stávajícího odláždění na levé straně:1,6*0,85*2=2,720 [C] 
A+B+c=66,098 [D]</t>
  </si>
  <si>
    <t>17</t>
  </si>
  <si>
    <t>13183</t>
  </si>
  <si>
    <t>HLOUBENÍ JAM ZAPAŽ I NEPAŽ TŘ II</t>
  </si>
  <si>
    <t>Výkopy pro úpravy za opěrami vč. odvozu na skládku. Plocha odečtena graficky. Doprava dle dispozic zhotovitele.</t>
  </si>
  <si>
    <t>za OP1:4,88*8,2=40,016 [A] 
za OP2:5,78*8,2=47,396 [B] 
A+B=87,412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</si>
  <si>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</si>
  <si>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</si>
  <si>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</si>
  <si>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</si>
  <si>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dle pol. 13183:87,412=87,412 [A] 
lde pol. 12483:66,098=66,098 [B] 
Dle pol. 12283:25,025=25,025 [C] 
A+B+C=178,535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</si>
  <si>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</si>
  <si>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</si>
  <si>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</si>
  <si>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</si>
  <si>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zásypy za opěrou OP1 a OP4 po těsnící vrstvu.</t>
  </si>
  <si>
    <t>za OP1:0,46*6,5=2,990 [A] 
za OP2:0,45*6,5=2,925 [B] 
A+B=5,915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</si>
  <si>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</si>
  <si>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</si>
  <si>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Případná výměna podloží pod rámem, ČERPÁNO SE SOUHLASEM INVESTORA. 
Využití kamene z původního mostu.</t>
  </si>
  <si>
    <t>21</t>
  </si>
  <si>
    <t>17780</t>
  </si>
  <si>
    <t>ZEMNÍ HRÁZKY Z NAKUPOVANÝCH MATERIÁLŮ</t>
  </si>
  <si>
    <t>Podélná sypaná nebo pytlovaná zemní hrázka výšky 0,5 m pro vybudování kynety.</t>
  </si>
  <si>
    <t>0,5*0,75*29,0=10,875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</si>
  <si>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</si>
  <si>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</si>
  <si>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18220</t>
  </si>
  <si>
    <t>ROZPROSTŘENÍ ORNICE VE SVAHU</t>
  </si>
  <si>
    <t>Svahy podél nových krajnic.</t>
  </si>
  <si>
    <t>dle pol. 12110:38,4=38,400 [A]</t>
  </si>
  <si>
    <t>položka zahrnuje: 
nutné přemístění ornice z dočasných skládek vzdálených do 50m 
rozprostření ornice v předepsané tloušťce ve svahu přes 1:5</t>
  </si>
  <si>
    <t>23</t>
  </si>
  <si>
    <t>18241</t>
  </si>
  <si>
    <t>ZALOŽENÍ TRÁVNÍKU RUČNÍM VÝSEVEM</t>
  </si>
  <si>
    <t>dle pol. 12110:38,4/0,2=192,000 [A]</t>
  </si>
  <si>
    <t>Zahrnuje dodání předepsané travní směsi, její výsev na ornici, zalévání,.</t>
  </si>
  <si>
    <t>Základy</t>
  </si>
  <si>
    <t>24</t>
  </si>
  <si>
    <t>21341</t>
  </si>
  <si>
    <t>DRENÁŽNÍ VRSTVY Z PLASTBETONU (PLASTMALTY)</t>
  </si>
  <si>
    <t>"Proužek drenážního plastbetonu v úžlabí NK š. 0,15 m. V místě trubičky OIZ žebro 0,5x0,5 m. Včetně drenážního profilu. 
V tl. ochrany izolace. V místě odvodnění šachet VO."</t>
  </si>
  <si>
    <t>Průběžné podélné žebro:0,15*16,2*0,035=0,085 [A] 
Rozšíření místě trubičky OIZ:3*0,5*0,5*0,035=0,026 [B] 
A+B=0,111 [C]</t>
  </si>
  <si>
    <t>Položka zahrnuje: 
- dodávku předepsaného materiálu pro drenážní vrstvu, včetně mimostaveništní a vnitrostaveništní dopravy 
- provedení drenážní vrstvy předepsaných rozměrů a předepsaného tvaru</t>
  </si>
  <si>
    <t>25</t>
  </si>
  <si>
    <t>261516</t>
  </si>
  <si>
    <t>VRTY PRO KOTV, INJEKT, MIKROPIL NA POVRCHU TŘ V D DO 80MM</t>
  </si>
  <si>
    <t>M</t>
  </si>
  <si>
    <t>vrty pro osazení odvodnění izolace a odvodnění nosníků</t>
  </si>
  <si>
    <t>Odvodnění izolace:3*0,7=2,100 [A] 
odvodnění nosníků 9*2*0,1=1,800 [B] 
A+B=3,900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</si>
  <si>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</si>
  <si>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</t>
  </si>
  <si>
    <t>26154</t>
  </si>
  <si>
    <t>VRTY PRO KOTVENÍ, INJEKTÁŽ A MIKROPILOTY NA POVRCHU TŘ. V D DO 200MM</t>
  </si>
  <si>
    <t>Vrty DN200 pro prostup rubové drenáže DN150.  křídly. Včetně odvozu vytěženého materiálu na skládku a poplatku za uskladnění.</t>
  </si>
  <si>
    <t>OP1:1,3=1,300 [A] 
OP2:1,3=1,300 [B] 
A+B=2,600 [C]</t>
  </si>
  <si>
    <t>27</t>
  </si>
  <si>
    <t>272313</t>
  </si>
  <si>
    <t>ZÁKLADY Z PROSTÉHO BETONU DO C16/20</t>
  </si>
  <si>
    <t>Podkladní beton C16/20. Pod dobetonávkou opěry OP1.</t>
  </si>
  <si>
    <t>Pod  dobetonávkou opěry OP1:0,63*0,28*6,5=1,147 [A] 
Pod  dobetonávkou opěry OP2:0,73*0,28*6,5=1,329 [B] 
A+B=2,476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</si>
  <si>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</si>
  <si>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28</t>
  </si>
  <si>
    <t>282611</t>
  </si>
  <si>
    <t>INJEKTOVÁNÍ VYSOKOTLAKÉ Z CEMENTOVÝCH POJIV NA POVRCHU</t>
  </si>
  <si>
    <t>Injektáž spodních předpínacích kabelů - 12ks/nosník, včetně osazení injektážních pakrů. Čerpáno se souhlasem investora na základě doplňkové diagnostiky.</t>
  </si>
  <si>
    <t>7,5*12*9*0,008*0,15%=0,972 [A]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</si>
  <si>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</si>
  <si>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29</t>
  </si>
  <si>
    <t>285392</t>
  </si>
  <si>
    <t>DODATEČNÉ KOTVENÍ VLEPENÍM BETONÁŘSKÉ VÝZTUŽE D DO 16MM DO VRTŮ</t>
  </si>
  <si>
    <t>Vrty prům. 14 délky 0,13 m pro kotevní výztuž spřažené desky prům. 12, délky 0,3 m, hloubka viz výkres č. 6 Tvar a výztuž spřažené desky, vč. vlepení.</t>
  </si>
  <si>
    <t>deska: (15,0/0,45)*10=333,333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</si>
  <si>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</si>
  <si>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30</t>
  </si>
  <si>
    <t>28931</t>
  </si>
  <si>
    <t>STŘÍKANÝ BETON</t>
  </si>
  <si>
    <t>Dobetonování sanovaného povrchu opěr a křídel. 100% plochy, tl. 200 mm, včetně výztuže KARI sítí.</t>
  </si>
  <si>
    <t>Opěry-líc:8,92*1,5*2*0,2=5,352 [A] 
         -boky:1,3*4*0,2=1,040 [B] 
Křídla:2,5*1,5*0,5*4*0,2=1,500 [C] 
A+B=6,392 [D]</t>
  </si>
  <si>
    <t>31</t>
  </si>
  <si>
    <t>28997</t>
  </si>
  <si>
    <t>OPLÁŠTĚNÍ (ZPEVNĚNÍ) Z GEOTEXTILIE A GEOMŘÍŽOVIN</t>
  </si>
  <si>
    <t>ochrana PE folie v těsnící vrstvě, vykázána 2x plocha ((1+1)x300 g/m2.</t>
  </si>
  <si>
    <t>OP1:2*2,1*6,5=27,300 [A] 
OP2:2*2,1*6,5=27,300 [B] 
A+B=54,600 [C]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</si>
  <si>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</si>
  <si>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32</t>
  </si>
  <si>
    <t>28999</t>
  </si>
  <si>
    <t>OPLÁŠTĚNÍ (ZPEVNĚNÍ) Z FÓLIE</t>
  </si>
  <si>
    <t>Těsnící PE fólie v přechodových oblastech mostu.</t>
  </si>
  <si>
    <t>OP1:2,1*6.5=13,650 [A] 
OP2:2,1*6,5=13,650 [B] 
A+B=27,300 [C]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</si>
  <si>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</si>
  <si>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</si>
  <si>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33</t>
  </si>
  <si>
    <t>317126</t>
  </si>
  <si>
    <t>ŘÍMSY Z DÍLCŮ ŽELEZOBETONOVÝCH DO C40/50</t>
  </si>
  <si>
    <t>Lícní prefabrikáty. Viz příloha č. 8 Detaily, det. 1 VL 4 - 401.04 01/2020.</t>
  </si>
  <si>
    <t>Levá římsa:0,6*0,12*21,0=1,512 [A] 
Pravá římsa:0,6*0,12*21,0=1,512 [B] 
a+b=3,024 [C]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</si>
  <si>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</si>
  <si>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34</t>
  </si>
  <si>
    <t>31717</t>
  </si>
  <si>
    <t>KOVOVÉ KONSTRUKCE PRO KOTVENÍ ŘÍMSY</t>
  </si>
  <si>
    <t>KG</t>
  </si>
  <si>
    <t>Kotevní přípravek římsy. 7 kg/kus.</t>
  </si>
  <si>
    <t>Levá římsa, á 1,0 m:21*7=147,000 [A] 
Pravá římsa, á 1,0 m:21*7=147,000 [B] 
A+B=294,000 [C]</t>
  </si>
  <si>
    <t>Položka zahrnuje dodávku (výrobu) kotevního prvku předepsaného tvaru a jeho osazení do předepsané polohy včetně nezbytných prací (vrty, zálivky apod.)</t>
  </si>
  <si>
    <t>35</t>
  </si>
  <si>
    <t>317325</t>
  </si>
  <si>
    <t>ŘÍMSY ZE ŽELEZOBETONU DO C30/37</t>
  </si>
  <si>
    <t>Mostní římsy, včetně dilatačních a smršťovacích spár a striáže. Včetně hliníkové tabulky s letopočtem na návodní straně mostu.</t>
  </si>
  <si>
    <t>Levá římsa:21,0*0,25=5,250 [A] 
Pravá římsa:21,0*0,28=5,880 [B] 
A+B=11,130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</si>
  <si>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</si>
  <si>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36</t>
  </si>
  <si>
    <t>317365</t>
  </si>
  <si>
    <t>VÝZTUŽ ŘÍMS Z OCELI 10505, B500B</t>
  </si>
  <si>
    <t>Parametrická spotřeba 160 kg/m3.</t>
  </si>
  <si>
    <t>Dle pol. 317325:0,16*11,13=1,781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</si>
  <si>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</si>
  <si>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37</t>
  </si>
  <si>
    <t>389325</t>
  </si>
  <si>
    <t>MOSTNÍ RÁMOVÉ KONSTRUKCE ZE ŽELEZOBETONU C30/37</t>
  </si>
  <si>
    <t>Dobetování mostních příčníků.</t>
  </si>
  <si>
    <t>OP1:0,65*7,69=4,999 [A] 
OP2:0,67*7,63=5,112 [B] 
A+B=10,111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</si>
  <si>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</si>
  <si>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</t>
  </si>
  <si>
    <t>389365</t>
  </si>
  <si>
    <t>VÝZTUŽ MOSTNÍ RÁMOVÉ KONSTRUKCE Z OCELI 10505, B500B</t>
  </si>
  <si>
    <t>Výztuž koncových příčníků, parametrická spotřeba 120 kg/m3.</t>
  </si>
  <si>
    <t>10,111*0,12=1,213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</si>
  <si>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</si>
  <si>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</si>
  <si>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39</t>
  </si>
  <si>
    <t>43111</t>
  </si>
  <si>
    <t>SCHODIŠŤ KONSTR Z DÍLCŮ BETON</t>
  </si>
  <si>
    <t>Schodišťové stupně pro revizní schodiště u pravého křídla OP1, z betonu C30/37 - XF4. Výška max. 180 mm. Šířka 750 mm.</t>
  </si>
  <si>
    <t>2*14*0,75*0,15*0,5=1,575 [A]</t>
  </si>
  <si>
    <t>40</t>
  </si>
  <si>
    <t>451314</t>
  </si>
  <si>
    <t>PODKLADNÍ A VÝPLŇOVÉ VRSTVY Z PROSTÉHO BETONU C25/30</t>
  </si>
  <si>
    <t>Beton C12/15n X0, pod schodiště a rub. drenáž</t>
  </si>
  <si>
    <t>Pod rubovou drenáží:2*0,58*0,14*6,5=1,056 [A] 
pod schodištěm:4,11*0,75*0,2=0,617 [B] 
A+B=1,673 [C]</t>
  </si>
  <si>
    <t>41</t>
  </si>
  <si>
    <t>457325</t>
  </si>
  <si>
    <t>VYROVNÁVACÍ A SPÁDOVÝ ŽELEZOBETON C30/37</t>
  </si>
  <si>
    <t>Spádový beton na prefabrikovaných nosnících.</t>
  </si>
  <si>
    <t>vyrovnávací spádový beton:0,926*15,0=13,890 [A]</t>
  </si>
  <si>
    <t>42</t>
  </si>
  <si>
    <t>457366</t>
  </si>
  <si>
    <t>VÝZTUŽ VYROVNÁVACÍHO A SPÁDOVÉHO BETONU Z KARI SÍTÍ</t>
  </si>
  <si>
    <t>Výztuž spádového betonu KARI sítí průměr 8mm, oka 100/100 včetně přesahů 20%.</t>
  </si>
  <si>
    <t>plocha NK*1,2přesah*7.99kg/m2/1000: 16,1*8,9*0.00799*1,2=1,374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</si>
  <si>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</si>
  <si>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43</t>
  </si>
  <si>
    <t>45860</t>
  </si>
  <si>
    <t>VÝPLŇ ZA OPĚRAMI A ZDMI Z MEZEROVITÉHO BETONU</t>
  </si>
  <si>
    <t>Přechodové oblasti mostu.Nad těsnicí vrstvou.</t>
  </si>
  <si>
    <t>OP1:3,4*8,2=27,880 [A] 
OP2:4,2*8,2=34,440 [B] 
Ochrana drenáže u OP1 a OP2:0,3*0,3*6,3*2=1,134 [C] 
A+B+C=63,454 [D]</t>
  </si>
  <si>
    <t>položka zahrnuje: 
- dodávku mezerovitého betonu předepsané kvality a zásyp se zhutněním včetně mimostaveništní a vnitrostaveništní dopravy</t>
  </si>
  <si>
    <t>44</t>
  </si>
  <si>
    <t>465512</t>
  </si>
  <si>
    <t>DLAŽBY Z LOMOVÉHO KAMENE NA MC</t>
  </si>
  <si>
    <t>"zpevnění z lom. kam. tl. 200 mm, beton tl. 150 mm vč. spárování proti CHRL (pod mostem) 
svahy koryta jsou zpevněny kamenem do betonu"</t>
  </si>
  <si>
    <t>U levého křídla OP1:2,0*2,0*0,35=1,400 [A] 
U pravého křídla OP1:2,0*2,0*0,35=1,400 [B] 
U levého křídla OP2:(2,0*2,0+4,0*0,9)*0,35=2,660 [C] 
U pravého křídla OP2:2,0*2,0*0,35=1,400 [D] 
Pod mostem levý břeh:4,1*11,25*0,35=16,144 [E] 
Pod mostem pravý břeh:5,5*11,15*0,35=21,464 [F] 
A+B+C+D+E+F=44,468 [G]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</si>
  <si>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</si>
  <si>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45</t>
  </si>
  <si>
    <t>467314</t>
  </si>
  <si>
    <t>STUPNĚ A PRAHY VODNÍCH KORYT Z PROSTÉHO BETONU C25/30</t>
  </si>
  <si>
    <t>Podélné betonové prahy u OP1 a OP2, příčný práh u OP2.</t>
  </si>
  <si>
    <t>V patě zpevnění OP1:0,8*0,5*11,25=4,500 [A] 
V patě zpevnění OP2:0,8*0,5*11,15=4,460 [B] 
Příčný práh u OP2 na začátku a na konci zpevnění:2*0,8*0,4*1,4=0,896 [C] 
A+B+C=9,856 [D]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</si>
  <si>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</si>
  <si>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</si>
  <si>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46</t>
  </si>
  <si>
    <t>56333</t>
  </si>
  <si>
    <t>VOZOVKOVÉ VRSTVY ZE ŠTĚRKODRTI TL. DO 150MM</t>
  </si>
  <si>
    <t>1. vrstva ŠDA fr. 0/63 tl. 150 mm</t>
  </si>
  <si>
    <t>7,4*(11,5+14,5)=192,400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</si>
  <si>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</si>
  <si>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47</t>
  </si>
  <si>
    <t>56334</t>
  </si>
  <si>
    <t>VOZOVKOVÉ VRSTVY ZE ŠTĚRKODRTI TL. DO 200MM</t>
  </si>
  <si>
    <t>2. vrstva ŠDA fr. 0/63 tl. 200 mm</t>
  </si>
  <si>
    <t>7,4*(11,0+14,0)=185,000 [A]</t>
  </si>
  <si>
    <t>48</t>
  </si>
  <si>
    <t>56963</t>
  </si>
  <si>
    <t>ZPEVNĚNÍ KRAJNIC Z RECYKLOVANÉHO MATERIÁLU TL DO 150MM</t>
  </si>
  <si>
    <t>Nové krajnice tl. 150 mm.</t>
  </si>
  <si>
    <t>levá krajnice:1,0*(8,5+11,6)=20,100 [A] 
pravá krajnice:1,1*(8,9+12,0)=22,990 [B] 
A+B=43,090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</si>
  <si>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</si>
  <si>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49</t>
  </si>
  <si>
    <t>572121</t>
  </si>
  <si>
    <t>INFILTRAČNÍ POSTŘIK ASFALTOVÝ DO 1,0KG/M2</t>
  </si>
  <si>
    <t>Na 2. vrstvě štěrkodrti, 0.8 kg/m2 .</t>
  </si>
  <si>
    <t>Před mostem:7,9*11,5=90,850 [A] 
Za mostem:7,9*14,5=114,550 [B] 
A+B=205,400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</si>
  <si>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</si>
  <si>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50</t>
  </si>
  <si>
    <t>572213</t>
  </si>
  <si>
    <t>SPOJOVACÍ POSTŘIK Z EMULZE DO 0,5KG/M2</t>
  </si>
  <si>
    <t>Spojovací postřik 0,3 kg/m3. V celé délce úpravy komunikace.Pod obrusnou vrstvou.</t>
  </si>
  <si>
    <t>Před mostem:7,7*12,5=96,250 [A] 
Na mostě:7,5*16,16=121,200 [B] 
Za mostem:7,7*15,5=119,350 [C] 
A+B+C=336,800 [D]</t>
  </si>
  <si>
    <t>51</t>
  </si>
  <si>
    <t>Spojovací postřik 0,3 kg/m3. V celé délce úpravy komunikace.Pod ložnou vrstvou.</t>
  </si>
  <si>
    <t>Před mostem:7,9*12,0=94,800 [A] 
Na mostě:7,5*16,16=121,200 [B] 
Za mostem:7,9*15,0=118,500 [C] 
A+B+C=334,500 [D]</t>
  </si>
  <si>
    <t>52</t>
  </si>
  <si>
    <t>574A34</t>
  </si>
  <si>
    <t>ASFALTOVÝ BETON PRO OBRUSNÉ VRSTVY ACO 11+, 11S TL. 40MM</t>
  </si>
  <si>
    <t>Obrusná vrstva z ACO 11+.</t>
  </si>
  <si>
    <t>Před mostem:7,5*13,0=97,500 [A] 
Na mostě:7,5*16,16=121,200 [B] 
Za mostem:7,5*16,0=120,000 [C] 
A+B+C=338,700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</si>
  <si>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</si>
  <si>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53</t>
  </si>
  <si>
    <t>574C56</t>
  </si>
  <si>
    <t>ASFALTOVÝ BETON PRO LOŽNÍ VRSTVY ACL 16+, 16S TL. 60MM</t>
  </si>
  <si>
    <t>Ložní vrstva z ACL 16+</t>
  </si>
  <si>
    <t>54</t>
  </si>
  <si>
    <t>574E46</t>
  </si>
  <si>
    <t>ASFALTOVÝ BETON PRO PODKLADNÍ VRSTVY ACP 16+, 16S TL. 50MM</t>
  </si>
  <si>
    <t>Podkladní vrstva vozovky. ACP 16+ tl. 50 mm.</t>
  </si>
  <si>
    <t>Před mostem:7,9*12,0=94,800 [A] 
Za mostem:7,9*15,0=118,500 [B] 
A+B=213,300 [C]</t>
  </si>
  <si>
    <t>55</t>
  </si>
  <si>
    <t>575C45</t>
  </si>
  <si>
    <t>LITÝ ASFALT MA IV (OCHRANA MOSTNÍ IZOLACE) 16 TL. 35MM</t>
  </si>
  <si>
    <t>Ochrana izolace na mostě. MA16 IV tl. 35 mm.</t>
  </si>
  <si>
    <t>Na mostě:7,5*16,16=121,200 [A]</t>
  </si>
  <si>
    <t>56</t>
  </si>
  <si>
    <t>58920</t>
  </si>
  <si>
    <t>VÝPLŇ SPAR MODIFIKOVANÝM ASFALTEM</t>
  </si>
  <si>
    <t>Úprava spáry na začátku a konci úpravy komunikace.</t>
  </si>
  <si>
    <t>Začátek úpravy:7,4=7,400 [A] 
Konec úpravy:7,4=7,400 [B] 
A+B=14,800 [C]</t>
  </si>
  <si>
    <t>položka zahrnuje: 
- dodávku předepsaného materiálu 
- vyčištění a výplň spar tímto materiálem</t>
  </si>
  <si>
    <t>Úpravy povrchů, podlahy, výplně otvorů</t>
  </si>
  <si>
    <t>57</t>
  </si>
  <si>
    <t>626111</t>
  </si>
  <si>
    <t>REPROFILACE PODHLEDŮ, SVISLÝCH PLOCH SANAČNÍ MALTOU JEDNOVRST TL 10MM</t>
  </si>
  <si>
    <t>Sanace podhledu a boků nosné konstrukce tl. 10mm. Včetně ošetření obnažené výztuže. Předpoklad 50% plochy NK.</t>
  </si>
  <si>
    <t>((0,7+0,7)*15+8,92*13,0)*50/100=68,480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</si>
  <si>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</si>
  <si>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58</t>
  </si>
  <si>
    <t>626112</t>
  </si>
  <si>
    <t>REPROFILACE PODHLEDŮ, SVISLÝCH PLOCH SANAČNÍ MALTOU JEDNOVRST TL 20MM</t>
  </si>
  <si>
    <t>Sanace podhledu a boků nosné konstrukce tl. 20mm. Včetně ošetření obnažené výztuže. Předpoklad 50% plochy NK.</t>
  </si>
  <si>
    <t>59</t>
  </si>
  <si>
    <t>626122</t>
  </si>
  <si>
    <t>REPROFILACE PODHLEDŮ, SVISLÝCH PLOCH SANAČNÍ MALTOU DVOUVRST TL 50MM</t>
  </si>
  <si>
    <t>Ubourání povrchu opěr a křídel do 50 mm. Včetně ošetření obnažené výztuže.  Předpoklad 100% plochy.</t>
  </si>
  <si>
    <t>Opěry-líc:8,92*1,5*2=26,760 [A] 
         -boky:1,3*4=5,200 [B] 
Křídla:2,5*1,5*0,5*4=7,500 [C] 
A+B=31,960 [D]</t>
  </si>
  <si>
    <t>60</t>
  </si>
  <si>
    <t>62631</t>
  </si>
  <si>
    <t>SPOJOVACÍ MŮSTEK MEZI STARÝM A NOVÝM BETONEM</t>
  </si>
  <si>
    <t>100% ploch - NK, opěry včetně křídel.</t>
  </si>
  <si>
    <t>Opěry-líc:8,92*1,5*2=26,760 [A] 
         -boky:1,3*4=5,200 [B] 
Křídla:2,5*1,5*0,5*4=7,500 [C] 
Nosná konstrukce((0,7+0,7)*15+8,92*13,0)=136,960 [D] 
A+B+C+D=176,420 [E]</t>
  </si>
  <si>
    <t>61</t>
  </si>
  <si>
    <t>62641</t>
  </si>
  <si>
    <t>SJEDNOCUJÍCÍ STĚRKA JEMNOU MALTOU TL CCA 2MM</t>
  </si>
  <si>
    <t>100% sanovaných ploch</t>
  </si>
  <si>
    <t>Opěry-líc:8,92*1,5*2=26,760 [A] 
         -boky:1,3*4=5,200 [B] 
Křídla:2,5*1,5*0,5*4=7,500 [C] 
Nosná konstrukce(0,7+0,7)*15+8,92*13,0=136,960 [D] 
A+B+C+D=176,420 [E]</t>
  </si>
  <si>
    <t>62</t>
  </si>
  <si>
    <t>62662</t>
  </si>
  <si>
    <t>INJEKTÁŽ TRHLIN TĚSNÍCÍ</t>
  </si>
  <si>
    <t>odhad 40 m. Čerpáno se souhlasem investroa na základě doplňkové diagnostiky..</t>
  </si>
  <si>
    <t>položka zahrnuje: 
dodávku veškerého materiálu potřebného pro předepsanou úpravu v předepsané kvalitě 
vyčištění trhliny 
provedení vlastní injektáže 
potřebná lešení a podpěrné konstrukce</t>
  </si>
  <si>
    <t>Přidružená stavební výroba</t>
  </si>
  <si>
    <t>63</t>
  </si>
  <si>
    <t>711112</t>
  </si>
  <si>
    <t>IZOLACE BĚŽNÝCH KONSTRUKCÍ PROTI ZEMNÍ VLHKOSTI ASFALTOVÝMI PÁSY</t>
  </si>
  <si>
    <t>Izolace rubu opěr a křídel. Včetně očištění a  přípravy podkladu u stávajících betonových ploch.</t>
  </si>
  <si>
    <t>Rub opěr: 1,96*6,5*2=25,480 [A] 
Rub křídel 2,95*0,5*4=5,900 [B] 
A+B=31,380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</si>
  <si>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</si>
  <si>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64</t>
  </si>
  <si>
    <t>711442</t>
  </si>
  <si>
    <t>IZOLACE MOSTOVEK CELOPLOŠNÁ ASFALTOVÝMI PÁSY S PEČETÍCÍ VRSTVOU</t>
  </si>
  <si>
    <t>Izolace NAIP 5 mm, včetně kotevně-impregnačního nátěru a pečetící vrstvy.</t>
  </si>
  <si>
    <t>8,95*16,16=144,632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</si>
  <si>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</si>
  <si>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65</t>
  </si>
  <si>
    <t>711502</t>
  </si>
  <si>
    <t>OCHRANA IZOLACE NA POVRCHU ASFALTOVÝMI PÁSY</t>
  </si>
  <si>
    <t>Ochrana izolace pod římsou asfaltovými pásy s hliníkovou vložkou.</t>
  </si>
  <si>
    <t>Levá římsa:1,0*21,0=21,000 [A] 
Pravá římsa:0,85*21,0=17,850 [B] 
A+B=38,850 [C]</t>
  </si>
  <si>
    <t>položka zahrnuje: 
- dodání  předepsaného ochranného materiálu 
- zřízení ochrany izolace</t>
  </si>
  <si>
    <t>66</t>
  </si>
  <si>
    <t>711509</t>
  </si>
  <si>
    <t>OCHRANA IZOLACE NA POVRCHU TEXTILIÍ</t>
  </si>
  <si>
    <t>Ochrana izolace rubu opěr a křídel.</t>
  </si>
  <si>
    <t>Rub opěr: 1,96*6,32*2=24,774 [A] 
Rub křídel 2,95*0,5*4=5,900 [B] 
A+B=30,674 [C]:</t>
  </si>
  <si>
    <t>67</t>
  </si>
  <si>
    <t>78311R</t>
  </si>
  <si>
    <t>PROTIKOROZ OCHRANA OCEL KONSTR NÁTĚREM JEDNOVRST</t>
  </si>
  <si>
    <t>Konzervace předpínacích kotev včetně ručního dočištění.</t>
  </si>
  <si>
    <t>9*14*2=252,000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</si>
  <si>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</si>
  <si>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68</t>
  </si>
  <si>
    <t>78381</t>
  </si>
  <si>
    <t>NÁTĚRY BETON KONSTR TYP S1 (OS-A)</t>
  </si>
  <si>
    <t>Hydrofobní sjednocující nátěr viditelných ploch spodní stavby a podhledu NK.</t>
  </si>
  <si>
    <t>podhled:8,92*13,0=115,960 [A] 
boky 0,7*15,0*2=21,000 [B] 
spáry: 13,0*0,05*8=5,200 [C] 
křídla::2,5*1,5*0,5*4=7,500 [D] 
opěry-líc:8,92*1,5*2=26,760 [E] 
         -boky:1,3*4=5,200 [F] 
A+B+C+D+E+F=181,620 [G]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</si>
  <si>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</si>
  <si>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69</t>
  </si>
  <si>
    <t>78382</t>
  </si>
  <si>
    <t>NÁTĚRY BETON KONSTR TYP S2 (OS-B)</t>
  </si>
  <si>
    <t>Ochranný nátěr povrchu římsa a okraje nosné konstrukce.</t>
  </si>
  <si>
    <t>Levá římsa:0,65*21,0=13,650 [A] 
Pravá římsa:0,65*21,0=13,650 [B] 
Nosná konstrukce0,5*13,0*2=13,000 [C] 
A+B+C=40,300 [D]</t>
  </si>
  <si>
    <t>70</t>
  </si>
  <si>
    <t>78383</t>
  </si>
  <si>
    <t>NÁTĚRY BETON KONSTR TYP S4 (OS-C)</t>
  </si>
  <si>
    <t>Obruba říms.</t>
  </si>
  <si>
    <t>Levá římsa:0,25*21,0=5,250 [A] 
Pravá římsa:0,25*21,0=5,250 [B] 
A+B=10,500 [C]</t>
  </si>
  <si>
    <t>Potrubí</t>
  </si>
  <si>
    <t>71</t>
  </si>
  <si>
    <t>87115</t>
  </si>
  <si>
    <t>POTRUBÍ Z TRUB PLAST TLAK HRDL DN DO 50MM (2")</t>
  </si>
  <si>
    <t>Pro odvodnění izolace.</t>
  </si>
  <si>
    <t>3*0,9=2,700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</si>
  <si>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</si>
  <si>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72</t>
  </si>
  <si>
    <t>87533</t>
  </si>
  <si>
    <t>POTRUBÍ DREN Z TRUB PLAST DN DO 150MM</t>
  </si>
  <si>
    <t>Rubová drenáž DN150, pevnost SN12.</t>
  </si>
  <si>
    <t>2*7,9=15,800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</si>
  <si>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</si>
  <si>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73</t>
  </si>
  <si>
    <t>87627</t>
  </si>
  <si>
    <t>CHRÁNIČKY Z TRUB PLASTOVÝCH DN DO 100MM</t>
  </si>
  <si>
    <t>Rezervní chráničky DN110/94 v levé a pravé římse.</t>
  </si>
  <si>
    <t>Levá římsa:21,0=21,000 [A] 
Pravá římsa:21,0=21,000 [B] 
A+B=42,000 [C]8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</si>
  <si>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</si>
  <si>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Ostatní konstrukce a práce</t>
  </si>
  <si>
    <t>74</t>
  </si>
  <si>
    <t>9113B1</t>
  </si>
  <si>
    <t>SVODIDLO OCEL SILNIČ JEDNOSTR, ÚROVEŇ ZADRŽ H1 -DODÁVKA A MONTÁŽ</t>
  </si>
  <si>
    <t>Svodidlo s úrovní zadržení H1 o délce cca 12.0 m před a za mostem. Tloušťka pásnice 4 mm. Navazuje na stávajcíc silniční svodidlo.</t>
  </si>
  <si>
    <t>Před mostem: 11,5+11,5=23,000 [A] 
Za mostem:13,5+11,5=25,000 [B] 
A+B=48,000 [C]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</si>
  <si>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</si>
  <si>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75</t>
  </si>
  <si>
    <t>9114B3</t>
  </si>
  <si>
    <t>SVODIDLO OCEL SILNIČ OBOUSTR, ÚROVEŇ ZADRŽ H1 - DEMONTÁŽ S PŘESUNEM</t>
  </si>
  <si>
    <t>Demontáž stávajícího ocelového svodidla před a za mostem. Včetně odvozu na skládku KSÚSV v Havlíčkově Brodě.</t>
  </si>
  <si>
    <t>Před mostem:10,5+10,5=21,000 [A] 
Za mostem:13,5+10,5=24,000 [B] 
A+B=45,000 [C]</t>
  </si>
  <si>
    <t>položka zahrnuje: 
- demontáž a odstranění zařízení 
- jeho odvoz na předepsané místo</t>
  </si>
  <si>
    <t>76</t>
  </si>
  <si>
    <t>9117C1</t>
  </si>
  <si>
    <t>SVOD OCEL ZÁBRADEL ÚROVEŇ ZADRŽ H2 - DODÁVKA A MONTÁŽ</t>
  </si>
  <si>
    <t>Mostní ocelové zábradelní svodidlo. Tloušťka pásnice 4 mm. Cena za komplet, včetně PKO, VTD, kotvení a osazení.</t>
  </si>
  <si>
    <t>Levá římsa:21,0=21,000 [A] 
Pravá římsa:21,0=21,000 [B] 
A+B=42,000 [C]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</si>
  <si>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</si>
  <si>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77</t>
  </si>
  <si>
    <t>9117C3</t>
  </si>
  <si>
    <t>SVOD OCEL ZÁBRADEL ÚROVEŇ ZADRŽ H2 - DEMONTÁŽ S PŘESUNEM</t>
  </si>
  <si>
    <t>Demontáž stávajícího zábradelního svodidla. Včetně odvozu na skládku KSÚSV v Havlíčkově Brodě.</t>
  </si>
  <si>
    <t>78</t>
  </si>
  <si>
    <t>91267</t>
  </si>
  <si>
    <t>ODRAZKY NA SVODIDLA</t>
  </si>
  <si>
    <t>Modré odrazky do svodidel na začátku a na konci mostu.</t>
  </si>
  <si>
    <t>- kompletní dodávka se všemi pomocnými a doplňujícími pracemi a součástmi</t>
  </si>
  <si>
    <t>79</t>
  </si>
  <si>
    <t>91355</t>
  </si>
  <si>
    <t>EVIDENČNÍ ČÍSLO MOSTU</t>
  </si>
  <si>
    <t>Evidenční číslo mostu, včetně sloupků.</t>
  </si>
  <si>
    <t>položka zahrnuje štítek s evidenčním číslem mostu, sloupek dopravní značky včetně osazení a nutných zemních prací a zabetonování</t>
  </si>
  <si>
    <t>80</t>
  </si>
  <si>
    <t>917223</t>
  </si>
  <si>
    <t>SILNIČNÍ A CHODNÍKOVÉ OBRUBY Z BETONOVÝCH OBRUBNÍKŮ ŠÍŘ 100MM</t>
  </si>
  <si>
    <t>Lemování zpevnění podél mostu a schodů chodníkovými obrubníky. Při terénu.Včetně betonového lože.</t>
  </si>
  <si>
    <t>Před pravou římsou: 1,8+2,0+8,3=12,100 [A] 
Za pravou římsou: 1,8+2,0+8,0=11,800 [B] 
Před levou římsou: 1,65+2,0+8,3=11,950 [C] 
Za levou římsou: 1,55+2,0+8,0=11,550 [D] 
A+B+C+D=47,400 [E]</t>
  </si>
  <si>
    <t>Položka zahrnuje: 
dodání a pokládku betonových obrubníků o rozměrech předepsaných zadávací dokumentací 
betonové lože i boční betonovou opěrku.</t>
  </si>
  <si>
    <t>81</t>
  </si>
  <si>
    <t>917224</t>
  </si>
  <si>
    <t>SILNIČNÍ A CHODNÍKOVÉ OBRUBY Z BETONOVÝCH OBRUBNÍKŮ ŠÍŘ 150MM</t>
  </si>
  <si>
    <t>Lemování zpevnění při vozovce silničními obrubníky. Včetně betonového lože.</t>
  </si>
  <si>
    <t>Před pravou římsou:2,0=2,000 [A] 
Za pravou římsou: 2,0=2,000 [B] 
Před levou římsou:2,0=2,000 [C] 
Za levou římsou:2,0=2,000 [D] 
A+B+C+D=8,000 [E]</t>
  </si>
  <si>
    <t>82</t>
  </si>
  <si>
    <t>919111</t>
  </si>
  <si>
    <t>ŘEZÁNÍ ASFALTOVÉHO KRYTU VOZOVEK TL DO 50MM</t>
  </si>
  <si>
    <t>40 x 20 mm.</t>
  </si>
  <si>
    <t>Nad příčníky, 7,5*2=15,000 [A]</t>
  </si>
  <si>
    <t>položka zahrnuje řezání vozovkové vrstvy v předepsané tloušťce, včetně spotřeby vody</t>
  </si>
  <si>
    <t>83</t>
  </si>
  <si>
    <t>919112</t>
  </si>
  <si>
    <t>ŘEZÁNÍ ASFALTOVÉHO KRYTU VOZOVEK TL DO 100MM</t>
  </si>
  <si>
    <t>Napojení na stávající stav.</t>
  </si>
  <si>
    <t>Na začátku a na konci úpravy7,4+7,4=14,800 [A]</t>
  </si>
  <si>
    <t>84</t>
  </si>
  <si>
    <t>931316</t>
  </si>
  <si>
    <t>TĚSNĚNÍ DILATAČ SPAR ASF ZÁLIVKOU PRŮŘ DO 800MM2</t>
  </si>
  <si>
    <t>Výplň spáry vozovka - římsa.</t>
  </si>
  <si>
    <t>Levá strana:21,0=21,000 [A] 
Pravá strana:21,0=21,000 [B] 
A+B=42,000 [C]</t>
  </si>
  <si>
    <t>položka zahrnuje dodávku a osazení předepsaného materiálu, očištění ploch spáry před úpravou, očištění okolí spáry po úpravě 
nezahrnuje těsnící profil</t>
  </si>
  <si>
    <t>85</t>
  </si>
  <si>
    <t>931325</t>
  </si>
  <si>
    <t>TĚSNĚNÍ DILATAČ SPAR ASF ZÁLIVKOU MODIFIK PRŮŘ DO 600MM2</t>
  </si>
  <si>
    <t>Nad podpovrchovými závěry.</t>
  </si>
  <si>
    <t>Dle pol. 919111:15,0=15,000 [A] 
Dle pol. 919112:14,8=14,800 [B] 
A+B=29,800 [C]</t>
  </si>
  <si>
    <t>86</t>
  </si>
  <si>
    <t>93135</t>
  </si>
  <si>
    <t>TĚSNĚNÍ DILATAČ SPAR PRYŽ PÁSKOU NEBO KRUH PROFILEM</t>
  </si>
  <si>
    <t>Předtěsnění spáry vozovka římsa kruhovým pryžovým profilem. I podél přechodových klínů říms.</t>
  </si>
  <si>
    <t>položka zahrnuje dodávku a osazení předepsaného materiálu, očištění ploch spáry před úpravou, očištění okolí spáry po úpravě</t>
  </si>
  <si>
    <t>87</t>
  </si>
  <si>
    <t>935211</t>
  </si>
  <si>
    <t>PŘÍKOPOVÉ ŽLABY Z BETON TVÁRNIC ŠÍŘ DO 600MM DO ŠTĚRKOPÍSKU TL 100MM</t>
  </si>
  <si>
    <t>Skluz u levé římsy OP1.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</si>
  <si>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</si>
  <si>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88</t>
  </si>
  <si>
    <t>936541</t>
  </si>
  <si>
    <t>MOSTNÍ ODVODŇOVACÍ TRUBKA (POVRCHŮ IZOLACE) Z NEREZ OCELI</t>
  </si>
  <si>
    <t>Trubičky odvodnění izolace, včetně hlavice z nekorodujícího plechu. Cena za komplet.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</si>
  <si>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</si>
  <si>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89</t>
  </si>
  <si>
    <t>938543</t>
  </si>
  <si>
    <t>OČIŠTĚNÍ BETON KONSTR OTRYSKÁNÍM TLAK VODOU DO 1000 BARŮ</t>
  </si>
  <si>
    <t>Očištění sanovaných povrchů.</t>
  </si>
  <si>
    <t>Opěry-líc:8,92*1,5*2=26,760 [A] 
         -boky:1,3*4=5,200 [B] 
Křídla:2,5*1,5*0,5*4=7,500 [C] 
Nosná konstrukce:(0,7+0,7+8,92)*13,0=134,160 [D] 
Horní povrch nosné kontstrukce:8,92*15,0=133,800 [E] 
A+B+C+D+E=307,420 [F]</t>
  </si>
  <si>
    <t>položka zahrnuje očištění předepsaným způsobem včetně odklizení vzniklého odpadu</t>
  </si>
  <si>
    <t>90</t>
  </si>
  <si>
    <t>96613</t>
  </si>
  <si>
    <t>BOURÁNÍ KONSTRUKCÍ Z KAMENE NA MC</t>
  </si>
  <si>
    <t>Vybourání stávajícího odláždění pod mostem.</t>
  </si>
  <si>
    <t>9,0*5,1*0,4*2=36,720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</si>
  <si>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</si>
  <si>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91</t>
  </si>
  <si>
    <t>96616</t>
  </si>
  <si>
    <t>BOURÁNÍ KONSTRUKCÍ ZE ŽELEZOBETONU</t>
  </si>
  <si>
    <t>Vybourání říms</t>
  </si>
  <si>
    <t>0,14*0,73*21,0*2=4,292 [A]</t>
  </si>
  <si>
    <t>92</t>
  </si>
  <si>
    <t>Bourání vyrovnávacího betonu. Včetně odvozu na skládku .</t>
  </si>
  <si>
    <t>0,095*8,9*15,0=12,683 [A]</t>
  </si>
  <si>
    <t>93</t>
  </si>
  <si>
    <t>96711</t>
  </si>
  <si>
    <t>VYBOURÁNÍ ČÁSTÍ KONSTRUKCÍ Z BETON DÍLCŮ</t>
  </si>
  <si>
    <t>Vyburání prefabrikovaných říms</t>
  </si>
  <si>
    <t>0,12*0,7*21,0*2=3,528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</si>
  <si>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</si>
  <si>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94</t>
  </si>
  <si>
    <t>97817</t>
  </si>
  <si>
    <t>ODSTRANĚNÍ MOSTNÍ IZOLACE</t>
  </si>
  <si>
    <t>Včetně odvozu na skládku.ČERPÁNÍ DLE SKUTEČNOSTI.</t>
  </si>
  <si>
    <t>8,92*15,0=133,800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</si>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</sst>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'02'!I3</f>
      </c>
      <c s="21">
        <f>'02'!O2</f>
      </c>
      <c s="21">
        <f>C10+D10</f>
      </c>
    </row>
    <row r="11" spans="1:5" ht="12.75" customHeight="1">
      <c r="A11" s="20" t="s">
        <v>100</v>
      </c>
      <c s="20" t="s">
        <v>101</v>
      </c>
      <c s="21">
        <f>SO182!I3</f>
      </c>
      <c s="21">
        <f>SO182!O2</f>
      </c>
      <c s="21">
        <f>C11+D11</f>
      </c>
    </row>
    <row r="12" spans="1:5" ht="12.75" customHeight="1">
      <c r="A12" s="20" t="s">
        <v>107</v>
      </c>
      <c s="20" t="s">
        <v>16</v>
      </c>
      <c s="21">
        <f>SO201!I3</f>
      </c>
      <c s="21">
        <f>SO201!O2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55</v>
      </c>
      <c s="30" t="s">
        <v>56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49</v>
      </c>
      <c r="E14" s="35" t="s">
        <v>57</v>
      </c>
    </row>
    <row r="15" spans="1:5" ht="12.75">
      <c r="A15" s="36" t="s">
        <v>51</v>
      </c>
      <c r="E15" s="37" t="s">
        <v>46</v>
      </c>
    </row>
    <row r="16" spans="1:5" ht="38.25">
      <c r="A16" t="s">
        <v>52</v>
      </c>
      <c r="E16" s="35" t="s">
        <v>58</v>
      </c>
    </row>
    <row r="17" spans="1:16" ht="12.75">
      <c r="A17" s="25" t="s">
        <v>44</v>
      </c>
      <c s="29" t="s">
        <v>22</v>
      </c>
      <c s="29" t="s">
        <v>54</v>
      </c>
      <c s="25" t="s">
        <v>59</v>
      </c>
      <c s="30" t="s">
        <v>56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60</v>
      </c>
    </row>
    <row r="19" spans="1:5" ht="12.75">
      <c r="A19" s="36" t="s">
        <v>51</v>
      </c>
      <c r="E19" s="37" t="s">
        <v>46</v>
      </c>
    </row>
    <row r="20" spans="1:5" ht="38.25">
      <c r="A20" t="s">
        <v>52</v>
      </c>
      <c r="E20" s="35" t="s">
        <v>58</v>
      </c>
    </row>
    <row r="21" spans="1:16" ht="12.75">
      <c r="A21" s="25" t="s">
        <v>44</v>
      </c>
      <c s="29" t="s">
        <v>33</v>
      </c>
      <c s="29" t="s">
        <v>61</v>
      </c>
      <c s="25" t="s">
        <v>55</v>
      </c>
      <c s="30" t="s">
        <v>62</v>
      </c>
      <c s="31" t="s">
        <v>48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49</v>
      </c>
      <c r="E22" s="35" t="s">
        <v>63</v>
      </c>
    </row>
    <row r="23" spans="1:5" ht="12.75">
      <c r="A23" s="36" t="s">
        <v>51</v>
      </c>
      <c r="E23" s="37" t="s">
        <v>46</v>
      </c>
    </row>
    <row r="24" spans="1:5" ht="12.75">
      <c r="A24" t="s">
        <v>52</v>
      </c>
      <c r="E24" s="35" t="s">
        <v>64</v>
      </c>
    </row>
    <row r="25" spans="1:16" ht="12.75">
      <c r="A25" s="25" t="s">
        <v>44</v>
      </c>
      <c s="29" t="s">
        <v>35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67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64</v>
      </c>
    </row>
    <row r="29" spans="1:16" ht="12.75">
      <c r="A29" s="25" t="s">
        <v>44</v>
      </c>
      <c s="29" t="s">
        <v>37</v>
      </c>
      <c s="29" t="s">
        <v>68</v>
      </c>
      <c s="25" t="s">
        <v>46</v>
      </c>
      <c s="30" t="s">
        <v>69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70</v>
      </c>
    </row>
    <row r="31" spans="1:5" ht="12.75">
      <c r="A31" s="36" t="s">
        <v>51</v>
      </c>
      <c r="E31" s="37" t="s">
        <v>46</v>
      </c>
    </row>
    <row r="32" spans="1:5" ht="12.75">
      <c r="A32" t="s">
        <v>52</v>
      </c>
      <c r="E32" s="35" t="s">
        <v>64</v>
      </c>
    </row>
    <row r="33" spans="1:16" ht="12.75">
      <c r="A33" s="25" t="s">
        <v>44</v>
      </c>
      <c s="29" t="s">
        <v>71</v>
      </c>
      <c s="29" t="s">
        <v>72</v>
      </c>
      <c s="25" t="s">
        <v>46</v>
      </c>
      <c s="30" t="s">
        <v>73</v>
      </c>
      <c s="31" t="s">
        <v>74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49</v>
      </c>
      <c r="E34" s="35" t="s">
        <v>75</v>
      </c>
    </row>
    <row r="35" spans="1:5" ht="12.75">
      <c r="A35" s="36" t="s">
        <v>51</v>
      </c>
      <c r="E35" s="37" t="s">
        <v>46</v>
      </c>
    </row>
    <row r="36" spans="1:5" ht="76.5">
      <c r="A36" t="s">
        <v>52</v>
      </c>
      <c r="E36" s="35" t="s">
        <v>76</v>
      </c>
    </row>
    <row r="37" spans="1:16" ht="12.75">
      <c r="A37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80</v>
      </c>
    </row>
    <row r="39" spans="1:5" ht="12.75">
      <c r="A39" s="36" t="s">
        <v>51</v>
      </c>
      <c r="E39" s="37" t="s">
        <v>46</v>
      </c>
    </row>
    <row r="40" spans="1:5" ht="12.75">
      <c r="A40" t="s">
        <v>52</v>
      </c>
      <c r="E40" s="35" t="s">
        <v>64</v>
      </c>
    </row>
    <row r="41" spans="1:16" ht="12.75">
      <c r="A41" s="25" t="s">
        <v>44</v>
      </c>
      <c s="29" t="s">
        <v>40</v>
      </c>
      <c s="29" t="s">
        <v>81</v>
      </c>
      <c s="25" t="s">
        <v>46</v>
      </c>
      <c s="30" t="s">
        <v>82</v>
      </c>
      <c s="31" t="s">
        <v>83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49</v>
      </c>
      <c r="E42" s="35" t="s">
        <v>84</v>
      </c>
    </row>
    <row r="43" spans="1:5" ht="12.75">
      <c r="A43" s="36" t="s">
        <v>51</v>
      </c>
      <c r="E43" s="37" t="s">
        <v>46</v>
      </c>
    </row>
    <row r="44" spans="1:5" ht="51">
      <c r="A44" t="s">
        <v>52</v>
      </c>
      <c r="E44" s="35" t="s">
        <v>85</v>
      </c>
    </row>
    <row r="45" spans="1:16" ht="12.75">
      <c r="A45" s="25" t="s">
        <v>44</v>
      </c>
      <c s="29" t="s">
        <v>42</v>
      </c>
      <c s="29" t="s">
        <v>86</v>
      </c>
      <c s="25" t="s">
        <v>46</v>
      </c>
      <c s="30" t="s">
        <v>87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49</v>
      </c>
      <c r="E46" s="35" t="s">
        <v>88</v>
      </c>
    </row>
    <row r="47" spans="1:5" ht="12.75">
      <c r="A47" s="36" t="s">
        <v>51</v>
      </c>
      <c r="E47" s="37" t="s">
        <v>46</v>
      </c>
    </row>
    <row r="48" spans="1:5" ht="12.75">
      <c r="A48" t="s">
        <v>52</v>
      </c>
      <c r="E48" s="35" t="s">
        <v>89</v>
      </c>
    </row>
    <row r="49" spans="1:16" ht="12.75">
      <c r="A49" s="25" t="s">
        <v>44</v>
      </c>
      <c s="29" t="s">
        <v>90</v>
      </c>
      <c s="29" t="s">
        <v>91</v>
      </c>
      <c s="25" t="s">
        <v>46</v>
      </c>
      <c s="30" t="s">
        <v>92</v>
      </c>
      <c s="31" t="s">
        <v>48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93</v>
      </c>
    </row>
    <row r="51" spans="1:5" ht="12.75">
      <c r="A51" s="36" t="s">
        <v>51</v>
      </c>
      <c r="E51" s="37" t="s">
        <v>46</v>
      </c>
    </row>
    <row r="52" spans="1:5" ht="89.25">
      <c r="A52" t="s">
        <v>52</v>
      </c>
      <c r="E52" s="35" t="s">
        <v>94</v>
      </c>
    </row>
    <row r="53" spans="1:16" ht="12.75">
      <c r="A53" s="25" t="s">
        <v>44</v>
      </c>
      <c s="29" t="s">
        <v>95</v>
      </c>
      <c s="29" t="s">
        <v>96</v>
      </c>
      <c s="25" t="s">
        <v>46</v>
      </c>
      <c s="30" t="s">
        <v>97</v>
      </c>
      <c s="31" t="s">
        <v>48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49</v>
      </c>
      <c r="E54" s="35" t="s">
        <v>98</v>
      </c>
    </row>
    <row r="55" spans="1:5" ht="12.75">
      <c r="A55" s="36" t="s">
        <v>51</v>
      </c>
      <c r="E55" s="37" t="s">
        <v>46</v>
      </c>
    </row>
    <row r="56" spans="1:5" ht="25.5">
      <c r="A56" t="s">
        <v>52</v>
      </c>
      <c r="E56" s="35" t="s">
        <v>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100</v>
      </c>
      <c s="6"/>
      <c s="18" t="s">
        <v>101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102</v>
      </c>
      <c s="25" t="s">
        <v>46</v>
      </c>
      <c s="30" t="s">
        <v>103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14.75">
      <c r="A10" s="34" t="s">
        <v>49</v>
      </c>
      <c r="E10" s="35" t="s">
        <v>104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105</v>
      </c>
    </row>
    <row r="13" spans="1:16" ht="12.75">
      <c r="A13" s="25" t="s">
        <v>44</v>
      </c>
      <c s="29" t="s">
        <v>23</v>
      </c>
      <c s="29" t="s">
        <v>61</v>
      </c>
      <c s="25" t="s">
        <v>46</v>
      </c>
      <c s="30" t="s">
        <v>62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49</v>
      </c>
      <c r="E14" s="35" t="s">
        <v>106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0+O8+O29+O102+O139+O164+O193+O238+O263+O296+O309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</v>
      </c>
      <c s="38">
        <f>0+I8+I29+I102+I139+I164+I193+I238+I263+I296+I309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107</v>
      </c>
      <c s="6"/>
      <c s="18" t="s">
        <v>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25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29</v>
      </c>
      <c s="29" t="s">
        <v>108</v>
      </c>
      <c s="25" t="s">
        <v>46</v>
      </c>
      <c s="30" t="s">
        <v>109</v>
      </c>
      <c s="31" t="s">
        <v>110</v>
      </c>
      <c s="32">
        <v>2.93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111</v>
      </c>
    </row>
    <row r="11" spans="1:5" ht="12.75">
      <c r="A11" s="36" t="s">
        <v>51</v>
      </c>
      <c r="E11" s="37" t="s">
        <v>112</v>
      </c>
    </row>
    <row r="12" spans="1:5" ht="25.5">
      <c r="A12" t="s">
        <v>52</v>
      </c>
      <c r="E12" s="35" t="s">
        <v>113</v>
      </c>
    </row>
    <row r="13" spans="1:16" ht="25.5">
      <c r="A13" s="25" t="s">
        <v>44</v>
      </c>
      <c s="29" t="s">
        <v>23</v>
      </c>
      <c s="29" t="s">
        <v>114</v>
      </c>
      <c s="25" t="s">
        <v>46</v>
      </c>
      <c s="30" t="s">
        <v>115</v>
      </c>
      <c s="31" t="s">
        <v>110</v>
      </c>
      <c s="32">
        <v>495.441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116</v>
      </c>
    </row>
    <row r="15" spans="1:5" ht="76.5">
      <c r="A15" s="36" t="s">
        <v>51</v>
      </c>
      <c r="E15" s="37" t="s">
        <v>117</v>
      </c>
    </row>
    <row r="16" spans="1:5" ht="140.25">
      <c r="A16" t="s">
        <v>52</v>
      </c>
      <c r="E16" s="35" t="s">
        <v>118</v>
      </c>
    </row>
    <row r="17" spans="1:16" ht="25.5">
      <c r="A17" s="25" t="s">
        <v>44</v>
      </c>
      <c s="29" t="s">
        <v>22</v>
      </c>
      <c s="29" t="s">
        <v>119</v>
      </c>
      <c s="25" t="s">
        <v>46</v>
      </c>
      <c s="30" t="s">
        <v>120</v>
      </c>
      <c s="31" t="s">
        <v>110</v>
      </c>
      <c s="32">
        <v>84.879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121</v>
      </c>
    </row>
    <row r="19" spans="1:5" ht="38.25">
      <c r="A19" s="36" t="s">
        <v>51</v>
      </c>
      <c r="E19" s="37" t="s">
        <v>122</v>
      </c>
    </row>
    <row r="20" spans="1:5" ht="140.25">
      <c r="A20" t="s">
        <v>52</v>
      </c>
      <c r="E20" s="35" t="s">
        <v>118</v>
      </c>
    </row>
    <row r="21" spans="1:16" ht="25.5">
      <c r="A21" s="25" t="s">
        <v>44</v>
      </c>
      <c s="29" t="s">
        <v>33</v>
      </c>
      <c s="29" t="s">
        <v>123</v>
      </c>
      <c s="25" t="s">
        <v>46</v>
      </c>
      <c s="30" t="s">
        <v>124</v>
      </c>
      <c s="31" t="s">
        <v>110</v>
      </c>
      <c s="32">
        <v>125.111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46</v>
      </c>
    </row>
    <row r="23" spans="1:5" ht="76.5">
      <c r="A23" s="36" t="s">
        <v>51</v>
      </c>
      <c r="E23" s="37" t="s">
        <v>125</v>
      </c>
    </row>
    <row r="24" spans="1:5" ht="140.25">
      <c r="A24" t="s">
        <v>52</v>
      </c>
      <c r="E24" s="35" t="s">
        <v>118</v>
      </c>
    </row>
    <row r="25" spans="1:16" ht="12.75">
      <c r="A25" s="25" t="s">
        <v>44</v>
      </c>
      <c s="29" t="s">
        <v>35</v>
      </c>
      <c s="29" t="s">
        <v>126</v>
      </c>
      <c s="25" t="s">
        <v>46</v>
      </c>
      <c s="30" t="s">
        <v>127</v>
      </c>
      <c s="31" t="s">
        <v>48</v>
      </c>
      <c s="32">
        <v>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49</v>
      </c>
      <c r="E26" s="35" t="s">
        <v>128</v>
      </c>
    </row>
    <row r="27" spans="1:5" ht="12.75">
      <c r="A27" s="36" t="s">
        <v>51</v>
      </c>
      <c r="E27" s="37" t="s">
        <v>46</v>
      </c>
    </row>
    <row r="28" spans="1:5" ht="12.75">
      <c r="A28" t="s">
        <v>52</v>
      </c>
      <c r="E28" s="35" t="s">
        <v>64</v>
      </c>
    </row>
    <row r="29" spans="1:18" ht="12.75" customHeight="1">
      <c r="A29" s="6" t="s">
        <v>43</v>
      </c>
      <c s="6"/>
      <c s="40" t="s">
        <v>29</v>
      </c>
      <c s="6"/>
      <c s="27" t="s">
        <v>129</v>
      </c>
      <c s="6"/>
      <c s="6"/>
      <c s="6"/>
      <c s="41">
        <f>0+Q29</f>
      </c>
      <c r="O29">
        <f>0+R29</f>
      </c>
      <c r="Q29">
        <f>0+I30+I34+I38+I42+I46+I50+I54+I58+I62+I66+I70+I74+I78+I82+I86+I90+I94+I98</f>
      </c>
      <c>
        <f>0+O30+O34+O38+O42+O46+O50+O54+O58+O62+O66+O70+O74+O78+O82+O86+O90+O94+O98</f>
      </c>
    </row>
    <row r="30" spans="1:16" ht="12.75">
      <c r="A30" s="25" t="s">
        <v>44</v>
      </c>
      <c s="29" t="s">
        <v>37</v>
      </c>
      <c s="29" t="s">
        <v>130</v>
      </c>
      <c s="25" t="s">
        <v>46</v>
      </c>
      <c s="30" t="s">
        <v>131</v>
      </c>
      <c s="31" t="s">
        <v>132</v>
      </c>
      <c s="32">
        <v>30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133</v>
      </c>
    </row>
    <row r="32" spans="1:5" ht="12.75">
      <c r="A32" s="36" t="s">
        <v>51</v>
      </c>
      <c r="E32" s="37" t="s">
        <v>46</v>
      </c>
    </row>
    <row r="33" spans="1:5" ht="38.25">
      <c r="A33" t="s">
        <v>52</v>
      </c>
      <c r="E33" s="35" t="s">
        <v>134</v>
      </c>
    </row>
    <row r="34" spans="1:16" ht="12.75">
      <c r="A34" s="25" t="s">
        <v>44</v>
      </c>
      <c s="29" t="s">
        <v>71</v>
      </c>
      <c s="29" t="s">
        <v>135</v>
      </c>
      <c s="25" t="s">
        <v>46</v>
      </c>
      <c s="30" t="s">
        <v>136</v>
      </c>
      <c s="31" t="s">
        <v>83</v>
      </c>
      <c s="32">
        <v>17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49</v>
      </c>
      <c r="E35" s="35" t="s">
        <v>137</v>
      </c>
    </row>
    <row r="36" spans="1:5" ht="12.75">
      <c r="A36" s="36" t="s">
        <v>51</v>
      </c>
      <c r="E36" s="37" t="s">
        <v>46</v>
      </c>
    </row>
    <row r="37" spans="1:5" ht="114.75">
      <c r="A37" t="s">
        <v>52</v>
      </c>
      <c r="E37" s="35" t="s">
        <v>138</v>
      </c>
    </row>
    <row r="38" spans="1:16" ht="12.75">
      <c r="A38" s="25" t="s">
        <v>44</v>
      </c>
      <c s="29" t="s">
        <v>77</v>
      </c>
      <c s="29" t="s">
        <v>139</v>
      </c>
      <c s="25" t="s">
        <v>55</v>
      </c>
      <c s="30" t="s">
        <v>140</v>
      </c>
      <c s="31" t="s">
        <v>141</v>
      </c>
      <c s="32">
        <v>7.373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142</v>
      </c>
    </row>
    <row r="40" spans="1:5" ht="38.25">
      <c r="A40" s="36" t="s">
        <v>51</v>
      </c>
      <c r="E40" s="37" t="s">
        <v>143</v>
      </c>
    </row>
    <row r="41" spans="1:5" ht="63.75">
      <c r="A41" t="s">
        <v>52</v>
      </c>
      <c r="E41" s="35" t="s">
        <v>144</v>
      </c>
    </row>
    <row r="42" spans="1:16" ht="12.75">
      <c r="A42" s="25" t="s">
        <v>44</v>
      </c>
      <c s="29" t="s">
        <v>40</v>
      </c>
      <c s="29" t="s">
        <v>139</v>
      </c>
      <c s="25" t="s">
        <v>59</v>
      </c>
      <c s="30" t="s">
        <v>140</v>
      </c>
      <c s="31" t="s">
        <v>141</v>
      </c>
      <c s="32">
        <v>31.208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145</v>
      </c>
    </row>
    <row r="44" spans="1:5" ht="38.25">
      <c r="A44" s="36" t="s">
        <v>51</v>
      </c>
      <c r="E44" s="37" t="s">
        <v>146</v>
      </c>
    </row>
    <row r="45" spans="1:5" ht="63.75">
      <c r="A45" t="s">
        <v>52</v>
      </c>
      <c r="E45" s="35" t="s">
        <v>144</v>
      </c>
    </row>
    <row r="46" spans="1:16" ht="12.75">
      <c r="A46" s="25" t="s">
        <v>44</v>
      </c>
      <c s="29" t="s">
        <v>42</v>
      </c>
      <c s="29" t="s">
        <v>147</v>
      </c>
      <c s="25" t="s">
        <v>46</v>
      </c>
      <c s="30" t="s">
        <v>148</v>
      </c>
      <c s="31" t="s">
        <v>132</v>
      </c>
      <c s="32">
        <v>2.1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149</v>
      </c>
    </row>
    <row r="48" spans="1:5" ht="12.75">
      <c r="A48" s="36" t="s">
        <v>51</v>
      </c>
      <c r="E48" s="37" t="s">
        <v>150</v>
      </c>
    </row>
    <row r="49" spans="1:5" ht="63.75">
      <c r="A49" t="s">
        <v>52</v>
      </c>
      <c r="E49" s="35" t="s">
        <v>151</v>
      </c>
    </row>
    <row r="50" spans="1:16" ht="25.5">
      <c r="A50" s="25" t="s">
        <v>44</v>
      </c>
      <c s="29" t="s">
        <v>90</v>
      </c>
      <c s="29" t="s">
        <v>152</v>
      </c>
      <c s="25" t="s">
        <v>55</v>
      </c>
      <c s="30" t="s">
        <v>153</v>
      </c>
      <c s="31" t="s">
        <v>141</v>
      </c>
      <c s="32">
        <v>38.69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49</v>
      </c>
      <c r="E51" s="35" t="s">
        <v>154</v>
      </c>
    </row>
    <row r="52" spans="1:5" ht="38.25">
      <c r="A52" s="36" t="s">
        <v>51</v>
      </c>
      <c r="E52" s="37" t="s">
        <v>155</v>
      </c>
    </row>
    <row r="53" spans="1:5" ht="63.75">
      <c r="A53" t="s">
        <v>52</v>
      </c>
      <c r="E53" s="35" t="s">
        <v>144</v>
      </c>
    </row>
    <row r="54" spans="1:16" ht="25.5">
      <c r="A54" s="25" t="s">
        <v>44</v>
      </c>
      <c s="29" t="s">
        <v>95</v>
      </c>
      <c s="29" t="s">
        <v>152</v>
      </c>
      <c s="25" t="s">
        <v>59</v>
      </c>
      <c s="30" t="s">
        <v>153</v>
      </c>
      <c s="31" t="s">
        <v>141</v>
      </c>
      <c s="32">
        <v>58.035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49</v>
      </c>
      <c r="E55" s="35" t="s">
        <v>156</v>
      </c>
    </row>
    <row r="56" spans="1:5" ht="38.25">
      <c r="A56" s="36" t="s">
        <v>51</v>
      </c>
      <c r="E56" s="37" t="s">
        <v>157</v>
      </c>
    </row>
    <row r="57" spans="1:5" ht="63.75">
      <c r="A57" t="s">
        <v>52</v>
      </c>
      <c r="E57" s="35" t="s">
        <v>144</v>
      </c>
    </row>
    <row r="58" spans="1:16" ht="12.75">
      <c r="A58" s="25" t="s">
        <v>44</v>
      </c>
      <c s="29" t="s">
        <v>158</v>
      </c>
      <c s="29" t="s">
        <v>159</v>
      </c>
      <c s="25" t="s">
        <v>46</v>
      </c>
      <c s="30" t="s">
        <v>160</v>
      </c>
      <c s="31" t="s">
        <v>141</v>
      </c>
      <c s="32">
        <v>43.005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49</v>
      </c>
      <c r="E59" s="35" t="s">
        <v>161</v>
      </c>
    </row>
    <row r="60" spans="1:5" ht="51">
      <c r="A60" s="36" t="s">
        <v>51</v>
      </c>
      <c r="E60" s="37" t="s">
        <v>162</v>
      </c>
    </row>
    <row r="61" spans="1:5" ht="63.75">
      <c r="A61" t="s">
        <v>52</v>
      </c>
      <c r="E61" s="35" t="s">
        <v>144</v>
      </c>
    </row>
    <row r="62" spans="1:16" ht="12.75">
      <c r="A62" s="25" t="s">
        <v>44</v>
      </c>
      <c s="29" t="s">
        <v>163</v>
      </c>
      <c s="29" t="s">
        <v>164</v>
      </c>
      <c s="25" t="s">
        <v>46</v>
      </c>
      <c s="30" t="s">
        <v>165</v>
      </c>
      <c s="31" t="s">
        <v>141</v>
      </c>
      <c s="32">
        <v>38.4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49</v>
      </c>
      <c r="E63" s="35" t="s">
        <v>166</v>
      </c>
    </row>
    <row r="64" spans="1:5" ht="12.75">
      <c r="A64" s="36" t="s">
        <v>51</v>
      </c>
      <c r="E64" s="37" t="s">
        <v>167</v>
      </c>
    </row>
    <row r="65" spans="1:5" ht="38.25">
      <c r="A65" t="s">
        <v>52</v>
      </c>
      <c r="E65" s="35" t="s">
        <v>168</v>
      </c>
    </row>
    <row r="66" spans="1:16" ht="12.75">
      <c r="A66" s="25" t="s">
        <v>44</v>
      </c>
      <c s="29" t="s">
        <v>169</v>
      </c>
      <c s="29" t="s">
        <v>170</v>
      </c>
      <c s="25" t="s">
        <v>46</v>
      </c>
      <c s="30" t="s">
        <v>171</v>
      </c>
      <c s="31" t="s">
        <v>141</v>
      </c>
      <c s="32">
        <v>25.025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49</v>
      </c>
      <c r="E67" s="35" t="s">
        <v>172</v>
      </c>
    </row>
    <row r="68" spans="1:5" ht="63.75">
      <c r="A68" s="36" t="s">
        <v>51</v>
      </c>
      <c r="E68" s="37" t="s">
        <v>173</v>
      </c>
    </row>
    <row r="69" spans="1:5" ht="369.75">
      <c r="A69" t="s">
        <v>52</v>
      </c>
      <c r="E69" s="35" t="s">
        <v>174</v>
      </c>
    </row>
    <row r="70" spans="1:16" ht="12.75">
      <c r="A70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141</v>
      </c>
      <c s="32">
        <v>66.098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51">
      <c r="A71" s="34" t="s">
        <v>49</v>
      </c>
      <c r="E71" s="35" t="s">
        <v>178</v>
      </c>
    </row>
    <row r="72" spans="1:5" ht="63.75">
      <c r="A72" s="36" t="s">
        <v>51</v>
      </c>
      <c r="E72" s="37" t="s">
        <v>179</v>
      </c>
    </row>
    <row r="73" spans="1:5" ht="369.75">
      <c r="A73" t="s">
        <v>52</v>
      </c>
      <c r="E73" s="35" t="s">
        <v>174</v>
      </c>
    </row>
    <row r="74" spans="1:16" ht="12.75">
      <c r="A74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141</v>
      </c>
      <c s="32">
        <v>87.412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49</v>
      </c>
      <c r="E75" s="35" t="s">
        <v>183</v>
      </c>
    </row>
    <row r="76" spans="1:5" ht="38.25">
      <c r="A76" s="36" t="s">
        <v>51</v>
      </c>
      <c r="E76" s="37" t="s">
        <v>184</v>
      </c>
    </row>
    <row r="77" spans="1:5" ht="318.75">
      <c r="A77" t="s">
        <v>52</v>
      </c>
      <c r="E77" s="35" t="s">
        <v>185</v>
      </c>
    </row>
    <row r="78" spans="1:16" ht="12.75">
      <c r="A78" s="25" t="s">
        <v>44</v>
      </c>
      <c s="29" t="s">
        <v>186</v>
      </c>
      <c s="29" t="s">
        <v>187</v>
      </c>
      <c s="25" t="s">
        <v>46</v>
      </c>
      <c s="30" t="s">
        <v>188</v>
      </c>
      <c s="31" t="s">
        <v>141</v>
      </c>
      <c s="32">
        <v>178.535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49</v>
      </c>
      <c r="E79" s="35" t="s">
        <v>46</v>
      </c>
    </row>
    <row r="80" spans="1:5" ht="51">
      <c r="A80" s="36" t="s">
        <v>51</v>
      </c>
      <c r="E80" s="37" t="s">
        <v>189</v>
      </c>
    </row>
    <row r="81" spans="1:5" ht="191.25">
      <c r="A81" t="s">
        <v>52</v>
      </c>
      <c r="E81" s="35" t="s">
        <v>190</v>
      </c>
    </row>
    <row r="82" spans="1:16" ht="12.75">
      <c r="A82" s="25" t="s">
        <v>44</v>
      </c>
      <c s="29" t="s">
        <v>191</v>
      </c>
      <c s="29" t="s">
        <v>192</v>
      </c>
      <c s="25" t="s">
        <v>55</v>
      </c>
      <c s="30" t="s">
        <v>193</v>
      </c>
      <c s="31" t="s">
        <v>141</v>
      </c>
      <c s="32">
        <v>5.915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194</v>
      </c>
    </row>
    <row r="84" spans="1:5" ht="38.25">
      <c r="A84" s="36" t="s">
        <v>51</v>
      </c>
      <c r="E84" s="37" t="s">
        <v>195</v>
      </c>
    </row>
    <row r="85" spans="1:5" ht="229.5">
      <c r="A85" t="s">
        <v>52</v>
      </c>
      <c r="E85" s="35" t="s">
        <v>196</v>
      </c>
    </row>
    <row r="86" spans="1:16" ht="12.75">
      <c r="A86" s="25" t="s">
        <v>44</v>
      </c>
      <c s="29" t="s">
        <v>197</v>
      </c>
      <c s="29" t="s">
        <v>192</v>
      </c>
      <c s="25" t="s">
        <v>59</v>
      </c>
      <c s="30" t="s">
        <v>193</v>
      </c>
      <c s="31" t="s">
        <v>141</v>
      </c>
      <c s="32">
        <v>58.035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25.5">
      <c r="A87" s="34" t="s">
        <v>49</v>
      </c>
      <c r="E87" s="35" t="s">
        <v>198</v>
      </c>
    </row>
    <row r="88" spans="1:5" ht="38.25">
      <c r="A88" s="36" t="s">
        <v>51</v>
      </c>
      <c r="E88" s="37" t="s">
        <v>157</v>
      </c>
    </row>
    <row r="89" spans="1:5" ht="229.5">
      <c r="A89" t="s">
        <v>52</v>
      </c>
      <c r="E89" s="35" t="s">
        <v>196</v>
      </c>
    </row>
    <row r="90" spans="1:16" ht="12.75">
      <c r="A90" s="25" t="s">
        <v>44</v>
      </c>
      <c s="29" t="s">
        <v>199</v>
      </c>
      <c s="29" t="s">
        <v>200</v>
      </c>
      <c s="25" t="s">
        <v>46</v>
      </c>
      <c s="30" t="s">
        <v>201</v>
      </c>
      <c s="31" t="s">
        <v>141</v>
      </c>
      <c s="32">
        <v>10.875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49</v>
      </c>
      <c r="E91" s="35" t="s">
        <v>202</v>
      </c>
    </row>
    <row r="92" spans="1:5" ht="12.75">
      <c r="A92" s="36" t="s">
        <v>51</v>
      </c>
      <c r="E92" s="37" t="s">
        <v>203</v>
      </c>
    </row>
    <row r="93" spans="1:5" ht="280.5">
      <c r="A93" t="s">
        <v>52</v>
      </c>
      <c r="E93" s="35" t="s">
        <v>204</v>
      </c>
    </row>
    <row r="94" spans="1:16" ht="12.75">
      <c r="A94" s="25" t="s">
        <v>44</v>
      </c>
      <c s="29" t="s">
        <v>205</v>
      </c>
      <c s="29" t="s">
        <v>206</v>
      </c>
      <c s="25" t="s">
        <v>46</v>
      </c>
      <c s="30" t="s">
        <v>207</v>
      </c>
      <c s="31" t="s">
        <v>141</v>
      </c>
      <c s="32">
        <v>38.4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49</v>
      </c>
      <c r="E95" s="35" t="s">
        <v>208</v>
      </c>
    </row>
    <row r="96" spans="1:5" ht="12.75">
      <c r="A96" s="36" t="s">
        <v>51</v>
      </c>
      <c r="E96" s="37" t="s">
        <v>209</v>
      </c>
    </row>
    <row r="97" spans="1:5" ht="38.25">
      <c r="A97" t="s">
        <v>52</v>
      </c>
      <c r="E97" s="35" t="s">
        <v>210</v>
      </c>
    </row>
    <row r="98" spans="1:16" ht="12.75">
      <c r="A98" s="25" t="s">
        <v>44</v>
      </c>
      <c s="29" t="s">
        <v>211</v>
      </c>
      <c s="29" t="s">
        <v>212</v>
      </c>
      <c s="25" t="s">
        <v>46</v>
      </c>
      <c s="30" t="s">
        <v>213</v>
      </c>
      <c s="31" t="s">
        <v>132</v>
      </c>
      <c s="32">
        <v>192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51</v>
      </c>
      <c r="E100" s="37" t="s">
        <v>214</v>
      </c>
    </row>
    <row r="101" spans="1:5" ht="12.75">
      <c r="A101" t="s">
        <v>52</v>
      </c>
      <c r="E101" s="35" t="s">
        <v>215</v>
      </c>
    </row>
    <row r="102" spans="1:18" ht="12.75" customHeight="1">
      <c r="A102" s="6" t="s">
        <v>43</v>
      </c>
      <c s="6"/>
      <c s="40" t="s">
        <v>23</v>
      </c>
      <c s="6"/>
      <c s="27" t="s">
        <v>216</v>
      </c>
      <c s="6"/>
      <c s="6"/>
      <c s="6"/>
      <c s="41">
        <f>0+Q102</f>
      </c>
      <c r="O102">
        <f>0+R102</f>
      </c>
      <c r="Q102">
        <f>0+I103+I107+I111+I115+I119+I123+I127+I131+I135</f>
      </c>
      <c>
        <f>0+O103+O107+O111+O115+O119+O123+O127+O131+O135</f>
      </c>
    </row>
    <row r="103" spans="1:16" ht="12.75">
      <c r="A103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141</v>
      </c>
      <c s="32">
        <v>0.111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38.25">
      <c r="A104" s="34" t="s">
        <v>49</v>
      </c>
      <c r="E104" s="35" t="s">
        <v>220</v>
      </c>
    </row>
    <row r="105" spans="1:5" ht="38.25">
      <c r="A105" s="36" t="s">
        <v>51</v>
      </c>
      <c r="E105" s="37" t="s">
        <v>221</v>
      </c>
    </row>
    <row r="106" spans="1:5" ht="51">
      <c r="A106" t="s">
        <v>52</v>
      </c>
      <c r="E106" s="35" t="s">
        <v>222</v>
      </c>
    </row>
    <row r="107" spans="1:16" ht="12.75">
      <c r="A107" s="25" t="s">
        <v>44</v>
      </c>
      <c s="29" t="s">
        <v>223</v>
      </c>
      <c s="29" t="s">
        <v>224</v>
      </c>
      <c s="25" t="s">
        <v>46</v>
      </c>
      <c s="30" t="s">
        <v>225</v>
      </c>
      <c s="31" t="s">
        <v>226</v>
      </c>
      <c s="32">
        <v>3.9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49</v>
      </c>
      <c r="E108" s="35" t="s">
        <v>227</v>
      </c>
    </row>
    <row r="109" spans="1:5" ht="38.25">
      <c r="A109" s="36" t="s">
        <v>51</v>
      </c>
      <c r="E109" s="37" t="s">
        <v>228</v>
      </c>
    </row>
    <row r="110" spans="1:5" ht="63.75">
      <c r="A110" t="s">
        <v>52</v>
      </c>
      <c r="E110" s="35" t="s">
        <v>229</v>
      </c>
    </row>
    <row r="111" spans="1:16" ht="25.5">
      <c r="A111" s="25" t="s">
        <v>44</v>
      </c>
      <c s="29" t="s">
        <v>230</v>
      </c>
      <c s="29" t="s">
        <v>231</v>
      </c>
      <c s="25" t="s">
        <v>46</v>
      </c>
      <c s="30" t="s">
        <v>232</v>
      </c>
      <c s="31" t="s">
        <v>226</v>
      </c>
      <c s="32">
        <v>2.6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25.5">
      <c r="A112" s="34" t="s">
        <v>49</v>
      </c>
      <c r="E112" s="35" t="s">
        <v>233</v>
      </c>
    </row>
    <row r="113" spans="1:5" ht="38.25">
      <c r="A113" s="36" t="s">
        <v>51</v>
      </c>
      <c r="E113" s="37" t="s">
        <v>234</v>
      </c>
    </row>
    <row r="114" spans="1:5" ht="63.75">
      <c r="A114" t="s">
        <v>52</v>
      </c>
      <c r="E114" s="35" t="s">
        <v>229</v>
      </c>
    </row>
    <row r="115" spans="1:16" ht="12.75">
      <c r="A115" s="25" t="s">
        <v>44</v>
      </c>
      <c s="29" t="s">
        <v>235</v>
      </c>
      <c s="29" t="s">
        <v>236</v>
      </c>
      <c s="25" t="s">
        <v>46</v>
      </c>
      <c s="30" t="s">
        <v>237</v>
      </c>
      <c s="31" t="s">
        <v>141</v>
      </c>
      <c s="32">
        <v>2.476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49</v>
      </c>
      <c r="E116" s="35" t="s">
        <v>238</v>
      </c>
    </row>
    <row r="117" spans="1:5" ht="38.25">
      <c r="A117" s="36" t="s">
        <v>51</v>
      </c>
      <c r="E117" s="37" t="s">
        <v>239</v>
      </c>
    </row>
    <row r="118" spans="1:5" ht="369.75">
      <c r="A118" t="s">
        <v>52</v>
      </c>
      <c r="E118" s="35" t="s">
        <v>240</v>
      </c>
    </row>
    <row r="119" spans="1:16" ht="12.75">
      <c r="A119" s="25" t="s">
        <v>44</v>
      </c>
      <c s="29" t="s">
        <v>241</v>
      </c>
      <c s="29" t="s">
        <v>242</v>
      </c>
      <c s="25" t="s">
        <v>46</v>
      </c>
      <c s="30" t="s">
        <v>243</v>
      </c>
      <c s="31" t="s">
        <v>141</v>
      </c>
      <c s="32">
        <v>0.972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49</v>
      </c>
      <c r="E120" s="35" t="s">
        <v>244</v>
      </c>
    </row>
    <row r="121" spans="1:5" ht="12.75">
      <c r="A121" s="36" t="s">
        <v>51</v>
      </c>
      <c r="E121" s="37" t="s">
        <v>245</v>
      </c>
    </row>
    <row r="122" spans="1:5" ht="76.5">
      <c r="A122" t="s">
        <v>52</v>
      </c>
      <c r="E122" s="35" t="s">
        <v>246</v>
      </c>
    </row>
    <row r="123" spans="1:16" ht="25.5">
      <c r="A123" s="25" t="s">
        <v>44</v>
      </c>
      <c s="29" t="s">
        <v>247</v>
      </c>
      <c s="29" t="s">
        <v>248</v>
      </c>
      <c s="25" t="s">
        <v>46</v>
      </c>
      <c s="30" t="s">
        <v>249</v>
      </c>
      <c s="31" t="s">
        <v>83</v>
      </c>
      <c s="32">
        <v>333.333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49</v>
      </c>
      <c r="E124" s="35" t="s">
        <v>250</v>
      </c>
    </row>
    <row r="125" spans="1:5" ht="12.75">
      <c r="A125" s="36" t="s">
        <v>51</v>
      </c>
      <c r="E125" s="37" t="s">
        <v>251</v>
      </c>
    </row>
    <row r="126" spans="1:5" ht="63.75">
      <c r="A126" t="s">
        <v>52</v>
      </c>
      <c r="E126" s="35" t="s">
        <v>252</v>
      </c>
    </row>
    <row r="127" spans="1:16" ht="12.75">
      <c r="A127" s="25" t="s">
        <v>44</v>
      </c>
      <c s="29" t="s">
        <v>253</v>
      </c>
      <c s="29" t="s">
        <v>254</v>
      </c>
      <c s="25" t="s">
        <v>46</v>
      </c>
      <c s="30" t="s">
        <v>255</v>
      </c>
      <c s="31" t="s">
        <v>141</v>
      </c>
      <c s="32">
        <v>6.392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49</v>
      </c>
      <c r="E128" s="35" t="s">
        <v>256</v>
      </c>
    </row>
    <row r="129" spans="1:5" ht="51">
      <c r="A129" s="36" t="s">
        <v>51</v>
      </c>
      <c r="E129" s="37" t="s">
        <v>257</v>
      </c>
    </row>
    <row r="130" spans="1:5" ht="369.75">
      <c r="A130" t="s">
        <v>52</v>
      </c>
      <c r="E130" s="35" t="s">
        <v>240</v>
      </c>
    </row>
    <row r="131" spans="1:16" ht="12.75">
      <c r="A131" s="25" t="s">
        <v>44</v>
      </c>
      <c s="29" t="s">
        <v>258</v>
      </c>
      <c s="29" t="s">
        <v>259</v>
      </c>
      <c s="25" t="s">
        <v>46</v>
      </c>
      <c s="30" t="s">
        <v>260</v>
      </c>
      <c s="31" t="s">
        <v>132</v>
      </c>
      <c s="32">
        <v>54.6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49</v>
      </c>
      <c r="E132" s="35" t="s">
        <v>261</v>
      </c>
    </row>
    <row r="133" spans="1:5" ht="38.25">
      <c r="A133" s="36" t="s">
        <v>51</v>
      </c>
      <c r="E133" s="37" t="s">
        <v>262</v>
      </c>
    </row>
    <row r="134" spans="1:5" ht="102">
      <c r="A134" t="s">
        <v>52</v>
      </c>
      <c r="E134" s="35" t="s">
        <v>263</v>
      </c>
    </row>
    <row r="135" spans="1:16" ht="12.75">
      <c r="A135" s="25" t="s">
        <v>44</v>
      </c>
      <c s="29" t="s">
        <v>264</v>
      </c>
      <c s="29" t="s">
        <v>265</v>
      </c>
      <c s="25" t="s">
        <v>46</v>
      </c>
      <c s="30" t="s">
        <v>266</v>
      </c>
      <c s="31" t="s">
        <v>132</v>
      </c>
      <c s="32">
        <v>27.3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49</v>
      </c>
      <c r="E136" s="35" t="s">
        <v>267</v>
      </c>
    </row>
    <row r="137" spans="1:5" ht="38.25">
      <c r="A137" s="36" t="s">
        <v>51</v>
      </c>
      <c r="E137" s="37" t="s">
        <v>268</v>
      </c>
    </row>
    <row r="138" spans="1:5" ht="102">
      <c r="A138" t="s">
        <v>52</v>
      </c>
      <c r="E138" s="35" t="s">
        <v>269</v>
      </c>
    </row>
    <row r="139" spans="1:18" ht="12.75" customHeight="1">
      <c r="A139" s="6" t="s">
        <v>43</v>
      </c>
      <c s="6"/>
      <c s="40" t="s">
        <v>22</v>
      </c>
      <c s="6"/>
      <c s="27" t="s">
        <v>270</v>
      </c>
      <c s="6"/>
      <c s="6"/>
      <c s="6"/>
      <c s="41">
        <f>0+Q139</f>
      </c>
      <c r="O139">
        <f>0+R139</f>
      </c>
      <c r="Q139">
        <f>0+I140+I144+I148+I152+I156+I160</f>
      </c>
      <c>
        <f>0+O140+O144+O148+O152+O156+O160</f>
      </c>
    </row>
    <row r="140" spans="1:16" ht="12.75">
      <c r="A140" s="25" t="s">
        <v>44</v>
      </c>
      <c s="29" t="s">
        <v>271</v>
      </c>
      <c s="29" t="s">
        <v>272</v>
      </c>
      <c s="25" t="s">
        <v>46</v>
      </c>
      <c s="30" t="s">
        <v>273</v>
      </c>
      <c s="31" t="s">
        <v>141</v>
      </c>
      <c s="32">
        <v>3.024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49</v>
      </c>
      <c r="E141" s="35" t="s">
        <v>274</v>
      </c>
    </row>
    <row r="142" spans="1:5" ht="38.25">
      <c r="A142" s="36" t="s">
        <v>51</v>
      </c>
      <c r="E142" s="37" t="s">
        <v>275</v>
      </c>
    </row>
    <row r="143" spans="1:5" ht="229.5">
      <c r="A143" t="s">
        <v>52</v>
      </c>
      <c r="E143" s="35" t="s">
        <v>276</v>
      </c>
    </row>
    <row r="144" spans="1:16" ht="12.75">
      <c r="A144" s="25" t="s">
        <v>44</v>
      </c>
      <c s="29" t="s">
        <v>277</v>
      </c>
      <c s="29" t="s">
        <v>278</v>
      </c>
      <c s="25" t="s">
        <v>46</v>
      </c>
      <c s="30" t="s">
        <v>279</v>
      </c>
      <c s="31" t="s">
        <v>280</v>
      </c>
      <c s="32">
        <v>294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49</v>
      </c>
      <c r="E145" s="35" t="s">
        <v>281</v>
      </c>
    </row>
    <row r="146" spans="1:5" ht="38.25">
      <c r="A146" s="36" t="s">
        <v>51</v>
      </c>
      <c r="E146" s="37" t="s">
        <v>282</v>
      </c>
    </row>
    <row r="147" spans="1:5" ht="25.5">
      <c r="A147" t="s">
        <v>52</v>
      </c>
      <c r="E147" s="35" t="s">
        <v>283</v>
      </c>
    </row>
    <row r="148" spans="1:16" ht="12.75">
      <c r="A148" s="25" t="s">
        <v>44</v>
      </c>
      <c s="29" t="s">
        <v>284</v>
      </c>
      <c s="29" t="s">
        <v>285</v>
      </c>
      <c s="25" t="s">
        <v>46</v>
      </c>
      <c s="30" t="s">
        <v>286</v>
      </c>
      <c s="31" t="s">
        <v>141</v>
      </c>
      <c s="32">
        <v>11.13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25.5">
      <c r="A149" s="34" t="s">
        <v>49</v>
      </c>
      <c r="E149" s="35" t="s">
        <v>287</v>
      </c>
    </row>
    <row r="150" spans="1:5" ht="38.25">
      <c r="A150" s="36" t="s">
        <v>51</v>
      </c>
      <c r="E150" s="37" t="s">
        <v>288</v>
      </c>
    </row>
    <row r="151" spans="1:5" ht="382.5">
      <c r="A151" t="s">
        <v>52</v>
      </c>
      <c r="E151" s="35" t="s">
        <v>289</v>
      </c>
    </row>
    <row r="152" spans="1:16" ht="12.75">
      <c r="A152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110</v>
      </c>
      <c s="32">
        <v>1.781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49</v>
      </c>
      <c r="E153" s="35" t="s">
        <v>293</v>
      </c>
    </row>
    <row r="154" spans="1:5" ht="12.75">
      <c r="A154" s="36" t="s">
        <v>51</v>
      </c>
      <c r="E154" s="37" t="s">
        <v>294</v>
      </c>
    </row>
    <row r="155" spans="1:5" ht="242.25">
      <c r="A155" t="s">
        <v>52</v>
      </c>
      <c r="E155" s="35" t="s">
        <v>295</v>
      </c>
    </row>
    <row r="156" spans="1:16" ht="12.75">
      <c r="A156" s="25" t="s">
        <v>44</v>
      </c>
      <c s="29" t="s">
        <v>296</v>
      </c>
      <c s="29" t="s">
        <v>297</v>
      </c>
      <c s="25" t="s">
        <v>46</v>
      </c>
      <c s="30" t="s">
        <v>298</v>
      </c>
      <c s="31" t="s">
        <v>141</v>
      </c>
      <c s="32">
        <v>10.111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49</v>
      </c>
      <c r="E157" s="35" t="s">
        <v>299</v>
      </c>
    </row>
    <row r="158" spans="1:5" ht="38.25">
      <c r="A158" s="36" t="s">
        <v>51</v>
      </c>
      <c r="E158" s="37" t="s">
        <v>300</v>
      </c>
    </row>
    <row r="159" spans="1:5" ht="369.75">
      <c r="A159" t="s">
        <v>52</v>
      </c>
      <c r="E159" s="35" t="s">
        <v>301</v>
      </c>
    </row>
    <row r="160" spans="1:16" ht="12.75">
      <c r="A160" s="25" t="s">
        <v>44</v>
      </c>
      <c s="29" t="s">
        <v>302</v>
      </c>
      <c s="29" t="s">
        <v>303</v>
      </c>
      <c s="25" t="s">
        <v>46</v>
      </c>
      <c s="30" t="s">
        <v>304</v>
      </c>
      <c s="31" t="s">
        <v>110</v>
      </c>
      <c s="32">
        <v>1.213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49</v>
      </c>
      <c r="E161" s="35" t="s">
        <v>305</v>
      </c>
    </row>
    <row r="162" spans="1:5" ht="12.75">
      <c r="A162" s="36" t="s">
        <v>51</v>
      </c>
      <c r="E162" s="37" t="s">
        <v>306</v>
      </c>
    </row>
    <row r="163" spans="1:5" ht="267.75">
      <c r="A163" t="s">
        <v>52</v>
      </c>
      <c r="E163" s="35" t="s">
        <v>307</v>
      </c>
    </row>
    <row r="164" spans="1:18" ht="12.75" customHeight="1">
      <c r="A164" s="6" t="s">
        <v>43</v>
      </c>
      <c s="6"/>
      <c s="40" t="s">
        <v>33</v>
      </c>
      <c s="6"/>
      <c s="27" t="s">
        <v>308</v>
      </c>
      <c s="6"/>
      <c s="6"/>
      <c s="6"/>
      <c s="41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25" t="s">
        <v>44</v>
      </c>
      <c s="29" t="s">
        <v>309</v>
      </c>
      <c s="29" t="s">
        <v>310</v>
      </c>
      <c s="25" t="s">
        <v>46</v>
      </c>
      <c s="30" t="s">
        <v>311</v>
      </c>
      <c s="31" t="s">
        <v>141</v>
      </c>
      <c s="32">
        <v>1.575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25.5">
      <c r="A166" s="34" t="s">
        <v>49</v>
      </c>
      <c r="E166" s="35" t="s">
        <v>312</v>
      </c>
    </row>
    <row r="167" spans="1:5" ht="12.75">
      <c r="A167" s="36" t="s">
        <v>51</v>
      </c>
      <c r="E167" s="37" t="s">
        <v>313</v>
      </c>
    </row>
    <row r="168" spans="1:5" ht="229.5">
      <c r="A168" t="s">
        <v>52</v>
      </c>
      <c r="E168" s="35" t="s">
        <v>276</v>
      </c>
    </row>
    <row r="169" spans="1:16" ht="12.75">
      <c r="A169" s="25" t="s">
        <v>44</v>
      </c>
      <c s="29" t="s">
        <v>314</v>
      </c>
      <c s="29" t="s">
        <v>315</v>
      </c>
      <c s="25" t="s">
        <v>46</v>
      </c>
      <c s="30" t="s">
        <v>316</v>
      </c>
      <c s="31" t="s">
        <v>141</v>
      </c>
      <c s="32">
        <v>1.673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49</v>
      </c>
      <c r="E170" s="35" t="s">
        <v>317</v>
      </c>
    </row>
    <row r="171" spans="1:5" ht="38.25">
      <c r="A171" s="36" t="s">
        <v>51</v>
      </c>
      <c r="E171" s="37" t="s">
        <v>318</v>
      </c>
    </row>
    <row r="172" spans="1:5" ht="369.75">
      <c r="A172" t="s">
        <v>52</v>
      </c>
      <c r="E172" s="35" t="s">
        <v>301</v>
      </c>
    </row>
    <row r="173" spans="1:16" ht="12.75">
      <c r="A173" s="25" t="s">
        <v>44</v>
      </c>
      <c s="29" t="s">
        <v>319</v>
      </c>
      <c s="29" t="s">
        <v>320</v>
      </c>
      <c s="25" t="s">
        <v>46</v>
      </c>
      <c s="30" t="s">
        <v>321</v>
      </c>
      <c s="31" t="s">
        <v>141</v>
      </c>
      <c s="32">
        <v>13.89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49</v>
      </c>
      <c r="E174" s="35" t="s">
        <v>322</v>
      </c>
    </row>
    <row r="175" spans="1:5" ht="12.75">
      <c r="A175" s="36" t="s">
        <v>51</v>
      </c>
      <c r="E175" s="37" t="s">
        <v>323</v>
      </c>
    </row>
    <row r="176" spans="1:5" ht="369.75">
      <c r="A176" t="s">
        <v>52</v>
      </c>
      <c r="E176" s="35" t="s">
        <v>301</v>
      </c>
    </row>
    <row r="177" spans="1:16" ht="12.75">
      <c r="A177" s="25" t="s">
        <v>44</v>
      </c>
      <c s="29" t="s">
        <v>324</v>
      </c>
      <c s="29" t="s">
        <v>325</v>
      </c>
      <c s="25" t="s">
        <v>46</v>
      </c>
      <c s="30" t="s">
        <v>326</v>
      </c>
      <c s="31" t="s">
        <v>110</v>
      </c>
      <c s="32">
        <v>1.374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49</v>
      </c>
      <c r="E178" s="35" t="s">
        <v>327</v>
      </c>
    </row>
    <row r="179" spans="1:5" ht="12.75">
      <c r="A179" s="36" t="s">
        <v>51</v>
      </c>
      <c r="E179" s="37" t="s">
        <v>328</v>
      </c>
    </row>
    <row r="180" spans="1:5" ht="178.5">
      <c r="A180" t="s">
        <v>52</v>
      </c>
      <c r="E180" s="35" t="s">
        <v>329</v>
      </c>
    </row>
    <row r="181" spans="1:16" ht="12.75">
      <c r="A181" s="25" t="s">
        <v>44</v>
      </c>
      <c s="29" t="s">
        <v>330</v>
      </c>
      <c s="29" t="s">
        <v>331</v>
      </c>
      <c s="25" t="s">
        <v>46</v>
      </c>
      <c s="30" t="s">
        <v>332</v>
      </c>
      <c s="31" t="s">
        <v>141</v>
      </c>
      <c s="32">
        <v>63.454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49</v>
      </c>
      <c r="E182" s="35" t="s">
        <v>333</v>
      </c>
    </row>
    <row r="183" spans="1:5" ht="51">
      <c r="A183" s="36" t="s">
        <v>51</v>
      </c>
      <c r="E183" s="37" t="s">
        <v>334</v>
      </c>
    </row>
    <row r="184" spans="1:5" ht="38.25">
      <c r="A184" t="s">
        <v>52</v>
      </c>
      <c r="E184" s="35" t="s">
        <v>335</v>
      </c>
    </row>
    <row r="185" spans="1:16" ht="12.75">
      <c r="A185" s="25" t="s">
        <v>44</v>
      </c>
      <c s="29" t="s">
        <v>336</v>
      </c>
      <c s="29" t="s">
        <v>337</v>
      </c>
      <c s="25" t="s">
        <v>46</v>
      </c>
      <c s="30" t="s">
        <v>338</v>
      </c>
      <c s="31" t="s">
        <v>141</v>
      </c>
      <c s="32">
        <v>44.468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38.25">
      <c r="A186" s="34" t="s">
        <v>49</v>
      </c>
      <c r="E186" s="35" t="s">
        <v>339</v>
      </c>
    </row>
    <row r="187" spans="1:5" ht="89.25">
      <c r="A187" s="36" t="s">
        <v>51</v>
      </c>
      <c r="E187" s="37" t="s">
        <v>340</v>
      </c>
    </row>
    <row r="188" spans="1:5" ht="102">
      <c r="A188" t="s">
        <v>52</v>
      </c>
      <c r="E188" s="35" t="s">
        <v>341</v>
      </c>
    </row>
    <row r="189" spans="1:16" ht="12.75">
      <c r="A189" s="25" t="s">
        <v>44</v>
      </c>
      <c s="29" t="s">
        <v>342</v>
      </c>
      <c s="29" t="s">
        <v>343</v>
      </c>
      <c s="25" t="s">
        <v>46</v>
      </c>
      <c s="30" t="s">
        <v>344</v>
      </c>
      <c s="31" t="s">
        <v>141</v>
      </c>
      <c s="32">
        <v>9.856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12.75">
      <c r="A190" s="34" t="s">
        <v>49</v>
      </c>
      <c r="E190" s="35" t="s">
        <v>345</v>
      </c>
    </row>
    <row r="191" spans="1:5" ht="51">
      <c r="A191" s="36" t="s">
        <v>51</v>
      </c>
      <c r="E191" s="37" t="s">
        <v>346</v>
      </c>
    </row>
    <row r="192" spans="1:5" ht="357">
      <c r="A192" t="s">
        <v>52</v>
      </c>
      <c r="E192" s="35" t="s">
        <v>347</v>
      </c>
    </row>
    <row r="193" spans="1:18" ht="12.75" customHeight="1">
      <c r="A193" s="6" t="s">
        <v>43</v>
      </c>
      <c s="6"/>
      <c s="40" t="s">
        <v>35</v>
      </c>
      <c s="6"/>
      <c s="27" t="s">
        <v>348</v>
      </c>
      <c s="6"/>
      <c s="6"/>
      <c s="6"/>
      <c s="41">
        <f>0+Q193</f>
      </c>
      <c r="O193">
        <f>0+R193</f>
      </c>
      <c r="Q193">
        <f>0+I194+I198+I202+I206+I210+I214+I218+I222+I226+I230+I234</f>
      </c>
      <c>
        <f>0+O194+O198+O202+O206+O210+O214+O218+O222+O226+O230+O234</f>
      </c>
    </row>
    <row r="194" spans="1:16" ht="12.75">
      <c r="A194" s="25" t="s">
        <v>44</v>
      </c>
      <c s="29" t="s">
        <v>349</v>
      </c>
      <c s="29" t="s">
        <v>350</v>
      </c>
      <c s="25" t="s">
        <v>46</v>
      </c>
      <c s="30" t="s">
        <v>351</v>
      </c>
      <c s="31" t="s">
        <v>132</v>
      </c>
      <c s="32">
        <v>192.4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49</v>
      </c>
      <c r="E195" s="35" t="s">
        <v>352</v>
      </c>
    </row>
    <row r="196" spans="1:5" ht="12.75">
      <c r="A196" s="36" t="s">
        <v>51</v>
      </c>
      <c r="E196" s="37" t="s">
        <v>353</v>
      </c>
    </row>
    <row r="197" spans="1:5" ht="51">
      <c r="A197" t="s">
        <v>52</v>
      </c>
      <c r="E197" s="35" t="s">
        <v>354</v>
      </c>
    </row>
    <row r="198" spans="1:16" ht="12.75">
      <c r="A198" s="25" t="s">
        <v>44</v>
      </c>
      <c s="29" t="s">
        <v>355</v>
      </c>
      <c s="29" t="s">
        <v>356</v>
      </c>
      <c s="25" t="s">
        <v>46</v>
      </c>
      <c s="30" t="s">
        <v>357</v>
      </c>
      <c s="31" t="s">
        <v>132</v>
      </c>
      <c s="32">
        <v>185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49</v>
      </c>
      <c r="E199" s="35" t="s">
        <v>358</v>
      </c>
    </row>
    <row r="200" spans="1:5" ht="12.75">
      <c r="A200" s="36" t="s">
        <v>51</v>
      </c>
      <c r="E200" s="37" t="s">
        <v>359</v>
      </c>
    </row>
    <row r="201" spans="1:5" ht="51">
      <c r="A201" t="s">
        <v>52</v>
      </c>
      <c r="E201" s="35" t="s">
        <v>354</v>
      </c>
    </row>
    <row r="202" spans="1:16" ht="12.75">
      <c r="A202" s="25" t="s">
        <v>44</v>
      </c>
      <c s="29" t="s">
        <v>360</v>
      </c>
      <c s="29" t="s">
        <v>361</v>
      </c>
      <c s="25" t="s">
        <v>46</v>
      </c>
      <c s="30" t="s">
        <v>362</v>
      </c>
      <c s="31" t="s">
        <v>132</v>
      </c>
      <c s="32">
        <v>43.09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49</v>
      </c>
      <c r="E203" s="35" t="s">
        <v>363</v>
      </c>
    </row>
    <row r="204" spans="1:5" ht="38.25">
      <c r="A204" s="36" t="s">
        <v>51</v>
      </c>
      <c r="E204" s="37" t="s">
        <v>364</v>
      </c>
    </row>
    <row r="205" spans="1:5" ht="102">
      <c r="A205" t="s">
        <v>52</v>
      </c>
      <c r="E205" s="35" t="s">
        <v>365</v>
      </c>
    </row>
    <row r="206" spans="1:16" ht="12.75">
      <c r="A206" s="25" t="s">
        <v>44</v>
      </c>
      <c s="29" t="s">
        <v>366</v>
      </c>
      <c s="29" t="s">
        <v>367</v>
      </c>
      <c s="25" t="s">
        <v>46</v>
      </c>
      <c s="30" t="s">
        <v>368</v>
      </c>
      <c s="31" t="s">
        <v>132</v>
      </c>
      <c s="32">
        <v>205.4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49</v>
      </c>
      <c r="E207" s="35" t="s">
        <v>369</v>
      </c>
    </row>
    <row r="208" spans="1:5" ht="38.25">
      <c r="A208" s="36" t="s">
        <v>51</v>
      </c>
      <c r="E208" s="37" t="s">
        <v>370</v>
      </c>
    </row>
    <row r="209" spans="1:5" ht="51">
      <c r="A209" t="s">
        <v>52</v>
      </c>
      <c r="E209" s="35" t="s">
        <v>371</v>
      </c>
    </row>
    <row r="210" spans="1:16" ht="12.75">
      <c r="A210" s="25" t="s">
        <v>44</v>
      </c>
      <c s="29" t="s">
        <v>372</v>
      </c>
      <c s="29" t="s">
        <v>373</v>
      </c>
      <c s="25" t="s">
        <v>46</v>
      </c>
      <c s="30" t="s">
        <v>374</v>
      </c>
      <c s="31" t="s">
        <v>132</v>
      </c>
      <c s="32">
        <v>336.8</v>
      </c>
      <c s="33">
        <v>0</v>
      </c>
      <c s="33">
        <f>ROUND(ROUND(H210,2)*ROUND(G210,3),2)</f>
      </c>
      <c r="O210">
        <f>(I210*21)/100</f>
      </c>
      <c t="s">
        <v>23</v>
      </c>
    </row>
    <row r="211" spans="1:5" ht="12.75">
      <c r="A211" s="34" t="s">
        <v>49</v>
      </c>
      <c r="E211" s="35" t="s">
        <v>375</v>
      </c>
    </row>
    <row r="212" spans="1:5" ht="51">
      <c r="A212" s="36" t="s">
        <v>51</v>
      </c>
      <c r="E212" s="37" t="s">
        <v>376</v>
      </c>
    </row>
    <row r="213" spans="1:5" ht="51">
      <c r="A213" t="s">
        <v>52</v>
      </c>
      <c r="E213" s="35" t="s">
        <v>371</v>
      </c>
    </row>
    <row r="214" spans="1:16" ht="12.75">
      <c r="A214" s="25" t="s">
        <v>44</v>
      </c>
      <c s="29" t="s">
        <v>377</v>
      </c>
      <c s="29" t="s">
        <v>373</v>
      </c>
      <c s="25" t="s">
        <v>55</v>
      </c>
      <c s="30" t="s">
        <v>374</v>
      </c>
      <c s="31" t="s">
        <v>132</v>
      </c>
      <c s="32">
        <v>334.5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49</v>
      </c>
      <c r="E215" s="35" t="s">
        <v>378</v>
      </c>
    </row>
    <row r="216" spans="1:5" ht="51">
      <c r="A216" s="36" t="s">
        <v>51</v>
      </c>
      <c r="E216" s="37" t="s">
        <v>379</v>
      </c>
    </row>
    <row r="217" spans="1:5" ht="51">
      <c r="A217" t="s">
        <v>52</v>
      </c>
      <c r="E217" s="35" t="s">
        <v>371</v>
      </c>
    </row>
    <row r="218" spans="1:16" ht="12.75">
      <c r="A218" s="25" t="s">
        <v>44</v>
      </c>
      <c s="29" t="s">
        <v>380</v>
      </c>
      <c s="29" t="s">
        <v>381</v>
      </c>
      <c s="25" t="s">
        <v>46</v>
      </c>
      <c s="30" t="s">
        <v>382</v>
      </c>
      <c s="31" t="s">
        <v>132</v>
      </c>
      <c s="32">
        <v>338.7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49</v>
      </c>
      <c r="E219" s="35" t="s">
        <v>383</v>
      </c>
    </row>
    <row r="220" spans="1:5" ht="51">
      <c r="A220" s="36" t="s">
        <v>51</v>
      </c>
      <c r="E220" s="37" t="s">
        <v>384</v>
      </c>
    </row>
    <row r="221" spans="1:5" ht="140.25">
      <c r="A221" t="s">
        <v>52</v>
      </c>
      <c r="E221" s="35" t="s">
        <v>385</v>
      </c>
    </row>
    <row r="222" spans="1:16" ht="12.75">
      <c r="A222" s="25" t="s">
        <v>44</v>
      </c>
      <c s="29" t="s">
        <v>386</v>
      </c>
      <c s="29" t="s">
        <v>387</v>
      </c>
      <c s="25" t="s">
        <v>46</v>
      </c>
      <c s="30" t="s">
        <v>388</v>
      </c>
      <c s="31" t="s">
        <v>132</v>
      </c>
      <c s="32">
        <v>336.8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49</v>
      </c>
      <c r="E223" s="35" t="s">
        <v>389</v>
      </c>
    </row>
    <row r="224" spans="1:5" ht="51">
      <c r="A224" s="36" t="s">
        <v>51</v>
      </c>
      <c r="E224" s="37" t="s">
        <v>376</v>
      </c>
    </row>
    <row r="225" spans="1:5" ht="140.25">
      <c r="A225" t="s">
        <v>52</v>
      </c>
      <c r="E225" s="35" t="s">
        <v>385</v>
      </c>
    </row>
    <row r="226" spans="1:16" ht="12.75">
      <c r="A226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132</v>
      </c>
      <c s="32">
        <v>213.3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12.75">
      <c r="A227" s="34" t="s">
        <v>49</v>
      </c>
      <c r="E227" s="35" t="s">
        <v>393</v>
      </c>
    </row>
    <row r="228" spans="1:5" ht="38.25">
      <c r="A228" s="36" t="s">
        <v>51</v>
      </c>
      <c r="E228" s="37" t="s">
        <v>394</v>
      </c>
    </row>
    <row r="229" spans="1:5" ht="140.25">
      <c r="A229" t="s">
        <v>52</v>
      </c>
      <c r="E229" s="35" t="s">
        <v>385</v>
      </c>
    </row>
    <row r="230" spans="1:16" ht="12.75">
      <c r="A230" s="25" t="s">
        <v>44</v>
      </c>
      <c s="29" t="s">
        <v>395</v>
      </c>
      <c s="29" t="s">
        <v>396</v>
      </c>
      <c s="25" t="s">
        <v>46</v>
      </c>
      <c s="30" t="s">
        <v>397</v>
      </c>
      <c s="31" t="s">
        <v>132</v>
      </c>
      <c s="32">
        <v>121.2</v>
      </c>
      <c s="33">
        <v>0</v>
      </c>
      <c s="33">
        <f>ROUND(ROUND(H230,2)*ROUND(G230,3),2)</f>
      </c>
      <c r="O230">
        <f>(I230*21)/100</f>
      </c>
      <c t="s">
        <v>23</v>
      </c>
    </row>
    <row r="231" spans="1:5" ht="12.75">
      <c r="A231" s="34" t="s">
        <v>49</v>
      </c>
      <c r="E231" s="35" t="s">
        <v>398</v>
      </c>
    </row>
    <row r="232" spans="1:5" ht="12.75">
      <c r="A232" s="36" t="s">
        <v>51</v>
      </c>
      <c r="E232" s="37" t="s">
        <v>399</v>
      </c>
    </row>
    <row r="233" spans="1:5" ht="140.25">
      <c r="A233" t="s">
        <v>52</v>
      </c>
      <c r="E233" s="35" t="s">
        <v>385</v>
      </c>
    </row>
    <row r="234" spans="1:16" ht="12.75">
      <c r="A234" s="25" t="s">
        <v>44</v>
      </c>
      <c s="29" t="s">
        <v>400</v>
      </c>
      <c s="29" t="s">
        <v>401</v>
      </c>
      <c s="25" t="s">
        <v>46</v>
      </c>
      <c s="30" t="s">
        <v>402</v>
      </c>
      <c s="31" t="s">
        <v>226</v>
      </c>
      <c s="32">
        <v>14.8</v>
      </c>
      <c s="33">
        <v>0</v>
      </c>
      <c s="33">
        <f>ROUND(ROUND(H234,2)*ROUND(G234,3),2)</f>
      </c>
      <c r="O234">
        <f>(I234*21)/100</f>
      </c>
      <c t="s">
        <v>23</v>
      </c>
    </row>
    <row r="235" spans="1:5" ht="12.75">
      <c r="A235" s="34" t="s">
        <v>49</v>
      </c>
      <c r="E235" s="35" t="s">
        <v>403</v>
      </c>
    </row>
    <row r="236" spans="1:5" ht="38.25">
      <c r="A236" s="36" t="s">
        <v>51</v>
      </c>
      <c r="E236" s="37" t="s">
        <v>404</v>
      </c>
    </row>
    <row r="237" spans="1:5" ht="38.25">
      <c r="A237" t="s">
        <v>52</v>
      </c>
      <c r="E237" s="35" t="s">
        <v>405</v>
      </c>
    </row>
    <row r="238" spans="1:18" ht="12.75" customHeight="1">
      <c r="A238" s="6" t="s">
        <v>43</v>
      </c>
      <c s="6"/>
      <c s="40" t="s">
        <v>37</v>
      </c>
      <c s="6"/>
      <c s="27" t="s">
        <v>406</v>
      </c>
      <c s="6"/>
      <c s="6"/>
      <c s="6"/>
      <c s="41">
        <f>0+Q238</f>
      </c>
      <c r="O238">
        <f>0+R238</f>
      </c>
      <c r="Q238">
        <f>0+I239+I243+I247+I251+I255+I259</f>
      </c>
      <c>
        <f>0+O239+O243+O247+O251+O255+O259</f>
      </c>
    </row>
    <row r="239" spans="1:16" ht="25.5">
      <c r="A239" s="25" t="s">
        <v>44</v>
      </c>
      <c s="29" t="s">
        <v>407</v>
      </c>
      <c s="29" t="s">
        <v>408</v>
      </c>
      <c s="25" t="s">
        <v>46</v>
      </c>
      <c s="30" t="s">
        <v>409</v>
      </c>
      <c s="31" t="s">
        <v>132</v>
      </c>
      <c s="32">
        <v>68.48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25.5">
      <c r="A240" s="34" t="s">
        <v>49</v>
      </c>
      <c r="E240" s="35" t="s">
        <v>410</v>
      </c>
    </row>
    <row r="241" spans="1:5" ht="12.75">
      <c r="A241" s="36" t="s">
        <v>51</v>
      </c>
      <c r="E241" s="37" t="s">
        <v>411</v>
      </c>
    </row>
    <row r="242" spans="1:5" ht="76.5">
      <c r="A242" t="s">
        <v>52</v>
      </c>
      <c r="E242" s="35" t="s">
        <v>412</v>
      </c>
    </row>
    <row r="243" spans="1:16" ht="25.5">
      <c r="A243" s="25" t="s">
        <v>44</v>
      </c>
      <c s="29" t="s">
        <v>413</v>
      </c>
      <c s="29" t="s">
        <v>414</v>
      </c>
      <c s="25" t="s">
        <v>46</v>
      </c>
      <c s="30" t="s">
        <v>415</v>
      </c>
      <c s="31" t="s">
        <v>132</v>
      </c>
      <c s="32">
        <v>68.48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25.5">
      <c r="A244" s="34" t="s">
        <v>49</v>
      </c>
      <c r="E244" s="35" t="s">
        <v>416</v>
      </c>
    </row>
    <row r="245" spans="1:5" ht="12.75">
      <c r="A245" s="36" t="s">
        <v>51</v>
      </c>
      <c r="E245" s="37" t="s">
        <v>411</v>
      </c>
    </row>
    <row r="246" spans="1:5" ht="76.5">
      <c r="A246" t="s">
        <v>52</v>
      </c>
      <c r="E246" s="35" t="s">
        <v>412</v>
      </c>
    </row>
    <row r="247" spans="1:16" ht="25.5">
      <c r="A247" s="25" t="s">
        <v>44</v>
      </c>
      <c s="29" t="s">
        <v>417</v>
      </c>
      <c s="29" t="s">
        <v>418</v>
      </c>
      <c s="25" t="s">
        <v>46</v>
      </c>
      <c s="30" t="s">
        <v>419</v>
      </c>
      <c s="31" t="s">
        <v>132</v>
      </c>
      <c s="32">
        <v>31.96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25.5">
      <c r="A248" s="34" t="s">
        <v>49</v>
      </c>
      <c r="E248" s="35" t="s">
        <v>420</v>
      </c>
    </row>
    <row r="249" spans="1:5" ht="51">
      <c r="A249" s="36" t="s">
        <v>51</v>
      </c>
      <c r="E249" s="37" t="s">
        <v>421</v>
      </c>
    </row>
    <row r="250" spans="1:5" ht="76.5">
      <c r="A250" t="s">
        <v>52</v>
      </c>
      <c r="E250" s="35" t="s">
        <v>412</v>
      </c>
    </row>
    <row r="251" spans="1:16" ht="12.75">
      <c r="A251" s="25" t="s">
        <v>44</v>
      </c>
      <c s="29" t="s">
        <v>422</v>
      </c>
      <c s="29" t="s">
        <v>423</v>
      </c>
      <c s="25" t="s">
        <v>46</v>
      </c>
      <c s="30" t="s">
        <v>424</v>
      </c>
      <c s="31" t="s">
        <v>132</v>
      </c>
      <c s="32">
        <v>176.42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49</v>
      </c>
      <c r="E252" s="35" t="s">
        <v>425</v>
      </c>
    </row>
    <row r="253" spans="1:5" ht="63.75">
      <c r="A253" s="36" t="s">
        <v>51</v>
      </c>
      <c r="E253" s="37" t="s">
        <v>426</v>
      </c>
    </row>
    <row r="254" spans="1:5" ht="76.5">
      <c r="A254" t="s">
        <v>52</v>
      </c>
      <c r="E254" s="35" t="s">
        <v>412</v>
      </c>
    </row>
    <row r="255" spans="1:16" ht="12.75">
      <c r="A255" s="25" t="s">
        <v>44</v>
      </c>
      <c s="29" t="s">
        <v>427</v>
      </c>
      <c s="29" t="s">
        <v>428</v>
      </c>
      <c s="25" t="s">
        <v>46</v>
      </c>
      <c s="30" t="s">
        <v>429</v>
      </c>
      <c s="31" t="s">
        <v>132</v>
      </c>
      <c s="32">
        <v>176.42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49</v>
      </c>
      <c r="E256" s="35" t="s">
        <v>430</v>
      </c>
    </row>
    <row r="257" spans="1:5" ht="63.75">
      <c r="A257" s="36" t="s">
        <v>51</v>
      </c>
      <c r="E257" s="37" t="s">
        <v>431</v>
      </c>
    </row>
    <row r="258" spans="1:5" ht="76.5">
      <c r="A258" t="s">
        <v>52</v>
      </c>
      <c r="E258" s="35" t="s">
        <v>412</v>
      </c>
    </row>
    <row r="259" spans="1:16" ht="12.75">
      <c r="A259" s="25" t="s">
        <v>44</v>
      </c>
      <c s="29" t="s">
        <v>432</v>
      </c>
      <c s="29" t="s">
        <v>433</v>
      </c>
      <c s="25" t="s">
        <v>46</v>
      </c>
      <c s="30" t="s">
        <v>434</v>
      </c>
      <c s="31" t="s">
        <v>226</v>
      </c>
      <c s="32">
        <v>40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49</v>
      </c>
      <c r="E260" s="35" t="s">
        <v>435</v>
      </c>
    </row>
    <row r="261" spans="1:5" ht="12.75">
      <c r="A261" s="36" t="s">
        <v>51</v>
      </c>
      <c r="E261" s="37" t="s">
        <v>46</v>
      </c>
    </row>
    <row r="262" spans="1:5" ht="76.5">
      <c r="A262" t="s">
        <v>52</v>
      </c>
      <c r="E262" s="35" t="s">
        <v>436</v>
      </c>
    </row>
    <row r="263" spans="1:18" ht="12.75" customHeight="1">
      <c r="A263" s="6" t="s">
        <v>43</v>
      </c>
      <c s="6"/>
      <c s="40" t="s">
        <v>71</v>
      </c>
      <c s="6"/>
      <c s="27" t="s">
        <v>437</v>
      </c>
      <c s="6"/>
      <c s="6"/>
      <c s="6"/>
      <c s="41">
        <f>0+Q263</f>
      </c>
      <c r="O263">
        <f>0+R263</f>
      </c>
      <c r="Q263">
        <f>0+I264+I268+I272+I276+I280+I284+I288+I292</f>
      </c>
      <c>
        <f>0+O264+O268+O272+O276+O280+O284+O288+O292</f>
      </c>
    </row>
    <row r="264" spans="1:16" ht="25.5">
      <c r="A264" s="25" t="s">
        <v>44</v>
      </c>
      <c s="29" t="s">
        <v>438</v>
      </c>
      <c s="29" t="s">
        <v>439</v>
      </c>
      <c s="25" t="s">
        <v>46</v>
      </c>
      <c s="30" t="s">
        <v>440</v>
      </c>
      <c s="31" t="s">
        <v>132</v>
      </c>
      <c s="32">
        <v>31.38</v>
      </c>
      <c s="33">
        <v>0</v>
      </c>
      <c s="33">
        <f>ROUND(ROUND(H264,2)*ROUND(G264,3),2)</f>
      </c>
      <c r="O264">
        <f>(I264*21)/100</f>
      </c>
      <c t="s">
        <v>23</v>
      </c>
    </row>
    <row r="265" spans="1:5" ht="25.5">
      <c r="A265" s="34" t="s">
        <v>49</v>
      </c>
      <c r="E265" s="35" t="s">
        <v>441</v>
      </c>
    </row>
    <row r="266" spans="1:5" ht="38.25">
      <c r="A266" s="36" t="s">
        <v>51</v>
      </c>
      <c r="E266" s="37" t="s">
        <v>442</v>
      </c>
    </row>
    <row r="267" spans="1:5" ht="191.25">
      <c r="A267" t="s">
        <v>52</v>
      </c>
      <c r="E267" s="35" t="s">
        <v>443</v>
      </c>
    </row>
    <row r="268" spans="1:16" ht="25.5">
      <c r="A268" s="25" t="s">
        <v>44</v>
      </c>
      <c s="29" t="s">
        <v>444</v>
      </c>
      <c s="29" t="s">
        <v>445</v>
      </c>
      <c s="25" t="s">
        <v>46</v>
      </c>
      <c s="30" t="s">
        <v>446</v>
      </c>
      <c s="31" t="s">
        <v>132</v>
      </c>
      <c s="32">
        <v>144.632</v>
      </c>
      <c s="33">
        <v>0</v>
      </c>
      <c s="33">
        <f>ROUND(ROUND(H268,2)*ROUND(G268,3),2)</f>
      </c>
      <c r="O268">
        <f>(I268*21)/100</f>
      </c>
      <c t="s">
        <v>23</v>
      </c>
    </row>
    <row r="269" spans="1:5" ht="12.75">
      <c r="A269" s="34" t="s">
        <v>49</v>
      </c>
      <c r="E269" s="35" t="s">
        <v>447</v>
      </c>
    </row>
    <row r="270" spans="1:5" ht="12.75">
      <c r="A270" s="36" t="s">
        <v>51</v>
      </c>
      <c r="E270" s="37" t="s">
        <v>448</v>
      </c>
    </row>
    <row r="271" spans="1:5" ht="204">
      <c r="A271" t="s">
        <v>52</v>
      </c>
      <c r="E271" s="35" t="s">
        <v>449</v>
      </c>
    </row>
    <row r="272" spans="1:16" ht="12.75">
      <c r="A272" s="25" t="s">
        <v>44</v>
      </c>
      <c s="29" t="s">
        <v>450</v>
      </c>
      <c s="29" t="s">
        <v>451</v>
      </c>
      <c s="25" t="s">
        <v>46</v>
      </c>
      <c s="30" t="s">
        <v>452</v>
      </c>
      <c s="31" t="s">
        <v>132</v>
      </c>
      <c s="32">
        <v>38.85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12.75">
      <c r="A273" s="34" t="s">
        <v>49</v>
      </c>
      <c r="E273" s="35" t="s">
        <v>453</v>
      </c>
    </row>
    <row r="274" spans="1:5" ht="38.25">
      <c r="A274" s="36" t="s">
        <v>51</v>
      </c>
      <c r="E274" s="37" t="s">
        <v>454</v>
      </c>
    </row>
    <row r="275" spans="1:5" ht="38.25">
      <c r="A275" t="s">
        <v>52</v>
      </c>
      <c r="E275" s="35" t="s">
        <v>455</v>
      </c>
    </row>
    <row r="276" spans="1:16" ht="12.75">
      <c r="A276" s="25" t="s">
        <v>44</v>
      </c>
      <c s="29" t="s">
        <v>456</v>
      </c>
      <c s="29" t="s">
        <v>457</v>
      </c>
      <c s="25" t="s">
        <v>46</v>
      </c>
      <c s="30" t="s">
        <v>458</v>
      </c>
      <c s="31" t="s">
        <v>132</v>
      </c>
      <c s="32">
        <v>30.674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49</v>
      </c>
      <c r="E277" s="35" t="s">
        <v>459</v>
      </c>
    </row>
    <row r="278" spans="1:5" ht="38.25">
      <c r="A278" s="36" t="s">
        <v>51</v>
      </c>
      <c r="E278" s="37" t="s">
        <v>460</v>
      </c>
    </row>
    <row r="279" spans="1:5" ht="38.25">
      <c r="A279" t="s">
        <v>52</v>
      </c>
      <c r="E279" s="35" t="s">
        <v>455</v>
      </c>
    </row>
    <row r="280" spans="1:16" ht="12.75">
      <c r="A280" s="25" t="s">
        <v>44</v>
      </c>
      <c s="29" t="s">
        <v>461</v>
      </c>
      <c s="29" t="s">
        <v>462</v>
      </c>
      <c s="25" t="s">
        <v>46</v>
      </c>
      <c s="30" t="s">
        <v>463</v>
      </c>
      <c s="31" t="s">
        <v>83</v>
      </c>
      <c s="32">
        <v>252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49</v>
      </c>
      <c r="E281" s="35" t="s">
        <v>464</v>
      </c>
    </row>
    <row r="282" spans="1:5" ht="12.75">
      <c r="A282" s="36" t="s">
        <v>51</v>
      </c>
      <c r="E282" s="37" t="s">
        <v>465</v>
      </c>
    </row>
    <row r="283" spans="1:5" ht="51">
      <c r="A283" t="s">
        <v>52</v>
      </c>
      <c r="E283" s="35" t="s">
        <v>466</v>
      </c>
    </row>
    <row r="284" spans="1:16" ht="12.75">
      <c r="A284" s="25" t="s">
        <v>44</v>
      </c>
      <c s="29" t="s">
        <v>467</v>
      </c>
      <c s="29" t="s">
        <v>468</v>
      </c>
      <c s="25" t="s">
        <v>46</v>
      </c>
      <c s="30" t="s">
        <v>469</v>
      </c>
      <c s="31" t="s">
        <v>132</v>
      </c>
      <c s="32">
        <v>181.62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49</v>
      </c>
      <c r="E285" s="35" t="s">
        <v>470</v>
      </c>
    </row>
    <row r="286" spans="1:5" ht="89.25">
      <c r="A286" s="36" t="s">
        <v>51</v>
      </c>
      <c r="E286" s="37" t="s">
        <v>471</v>
      </c>
    </row>
    <row r="287" spans="1:5" ht="51">
      <c r="A287" t="s">
        <v>52</v>
      </c>
      <c r="E287" s="35" t="s">
        <v>472</v>
      </c>
    </row>
    <row r="288" spans="1:16" ht="12.75">
      <c r="A288" s="25" t="s">
        <v>44</v>
      </c>
      <c s="29" t="s">
        <v>473</v>
      </c>
      <c s="29" t="s">
        <v>474</v>
      </c>
      <c s="25" t="s">
        <v>46</v>
      </c>
      <c s="30" t="s">
        <v>475</v>
      </c>
      <c s="31" t="s">
        <v>132</v>
      </c>
      <c s="32">
        <v>40.3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49</v>
      </c>
      <c r="E289" s="35" t="s">
        <v>476</v>
      </c>
    </row>
    <row r="290" spans="1:5" ht="51">
      <c r="A290" s="36" t="s">
        <v>51</v>
      </c>
      <c r="E290" s="37" t="s">
        <v>477</v>
      </c>
    </row>
    <row r="291" spans="1:5" ht="51">
      <c r="A291" t="s">
        <v>52</v>
      </c>
      <c r="E291" s="35" t="s">
        <v>472</v>
      </c>
    </row>
    <row r="292" spans="1:16" ht="12.75">
      <c r="A292" s="25" t="s">
        <v>44</v>
      </c>
      <c s="29" t="s">
        <v>478</v>
      </c>
      <c s="29" t="s">
        <v>479</v>
      </c>
      <c s="25" t="s">
        <v>46</v>
      </c>
      <c s="30" t="s">
        <v>480</v>
      </c>
      <c s="31" t="s">
        <v>132</v>
      </c>
      <c s="32">
        <v>10.5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49</v>
      </c>
      <c r="E293" s="35" t="s">
        <v>481</v>
      </c>
    </row>
    <row r="294" spans="1:5" ht="38.25">
      <c r="A294" s="36" t="s">
        <v>51</v>
      </c>
      <c r="E294" s="37" t="s">
        <v>482</v>
      </c>
    </row>
    <row r="295" spans="1:5" ht="51">
      <c r="A295" t="s">
        <v>52</v>
      </c>
      <c r="E295" s="35" t="s">
        <v>472</v>
      </c>
    </row>
    <row r="296" spans="1:18" ht="12.75" customHeight="1">
      <c r="A296" s="6" t="s">
        <v>43</v>
      </c>
      <c s="6"/>
      <c s="40" t="s">
        <v>77</v>
      </c>
      <c s="6"/>
      <c s="27" t="s">
        <v>483</v>
      </c>
      <c s="6"/>
      <c s="6"/>
      <c s="6"/>
      <c s="41">
        <f>0+Q296</f>
      </c>
      <c r="O296">
        <f>0+R296</f>
      </c>
      <c r="Q296">
        <f>0+I297+I301+I305</f>
      </c>
      <c>
        <f>0+O297+O301+O305</f>
      </c>
    </row>
    <row r="297" spans="1:16" ht="12.75">
      <c r="A297" s="25" t="s">
        <v>44</v>
      </c>
      <c s="29" t="s">
        <v>484</v>
      </c>
      <c s="29" t="s">
        <v>485</v>
      </c>
      <c s="25" t="s">
        <v>46</v>
      </c>
      <c s="30" t="s">
        <v>486</v>
      </c>
      <c s="31" t="s">
        <v>226</v>
      </c>
      <c s="32">
        <v>2.7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49</v>
      </c>
      <c r="E298" s="35" t="s">
        <v>487</v>
      </c>
    </row>
    <row r="299" spans="1:5" ht="12.75">
      <c r="A299" s="36" t="s">
        <v>51</v>
      </c>
      <c r="E299" s="37" t="s">
        <v>488</v>
      </c>
    </row>
    <row r="300" spans="1:5" ht="255">
      <c r="A300" t="s">
        <v>52</v>
      </c>
      <c r="E300" s="35" t="s">
        <v>489</v>
      </c>
    </row>
    <row r="301" spans="1:16" ht="12.75">
      <c r="A301" s="25" t="s">
        <v>44</v>
      </c>
      <c s="29" t="s">
        <v>490</v>
      </c>
      <c s="29" t="s">
        <v>491</v>
      </c>
      <c s="25" t="s">
        <v>46</v>
      </c>
      <c s="30" t="s">
        <v>492</v>
      </c>
      <c s="31" t="s">
        <v>226</v>
      </c>
      <c s="32">
        <v>15.8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49</v>
      </c>
      <c r="E302" s="35" t="s">
        <v>493</v>
      </c>
    </row>
    <row r="303" spans="1:5" ht="12.75">
      <c r="A303" s="36" t="s">
        <v>51</v>
      </c>
      <c r="E303" s="37" t="s">
        <v>494</v>
      </c>
    </row>
    <row r="304" spans="1:5" ht="242.25">
      <c r="A304" t="s">
        <v>52</v>
      </c>
      <c r="E304" s="35" t="s">
        <v>495</v>
      </c>
    </row>
    <row r="305" spans="1:16" ht="12.75">
      <c r="A305" s="25" t="s">
        <v>44</v>
      </c>
      <c s="29" t="s">
        <v>496</v>
      </c>
      <c s="29" t="s">
        <v>497</v>
      </c>
      <c s="25" t="s">
        <v>46</v>
      </c>
      <c s="30" t="s">
        <v>498</v>
      </c>
      <c s="31" t="s">
        <v>226</v>
      </c>
      <c s="32">
        <v>42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49</v>
      </c>
      <c r="E306" s="35" t="s">
        <v>499</v>
      </c>
    </row>
    <row r="307" spans="1:5" ht="38.25">
      <c r="A307" s="36" t="s">
        <v>51</v>
      </c>
      <c r="E307" s="37" t="s">
        <v>500</v>
      </c>
    </row>
    <row r="308" spans="1:5" ht="242.25">
      <c r="A308" t="s">
        <v>52</v>
      </c>
      <c r="E308" s="35" t="s">
        <v>501</v>
      </c>
    </row>
    <row r="309" spans="1:18" ht="12.75" customHeight="1">
      <c r="A309" s="6" t="s">
        <v>43</v>
      </c>
      <c s="6"/>
      <c s="40" t="s">
        <v>40</v>
      </c>
      <c s="6"/>
      <c s="27" t="s">
        <v>502</v>
      </c>
      <c s="6"/>
      <c s="6"/>
      <c s="6"/>
      <c s="41">
        <f>0+Q309</f>
      </c>
      <c r="O309">
        <f>0+R309</f>
      </c>
      <c r="Q309">
        <f>0+I310+I314+I318+I322+I326+I330+I334+I338+I342+I346+I350+I354+I358+I362+I366+I370+I374+I378+I382+I386+I390</f>
      </c>
      <c>
        <f>0+O310+O314+O318+O322+O326+O330+O334+O338+O342+O346+O350+O354+O358+O362+O366+O370+O374+O378+O382+O386+O390</f>
      </c>
    </row>
    <row r="310" spans="1:16" ht="25.5">
      <c r="A310" s="25" t="s">
        <v>44</v>
      </c>
      <c s="29" t="s">
        <v>503</v>
      </c>
      <c s="29" t="s">
        <v>504</v>
      </c>
      <c s="25" t="s">
        <v>46</v>
      </c>
      <c s="30" t="s">
        <v>505</v>
      </c>
      <c s="31" t="s">
        <v>226</v>
      </c>
      <c s="32">
        <v>48</v>
      </c>
      <c s="33">
        <v>0</v>
      </c>
      <c s="33">
        <f>ROUND(ROUND(H310,2)*ROUND(G310,3),2)</f>
      </c>
      <c r="O310">
        <f>(I310*21)/100</f>
      </c>
      <c t="s">
        <v>23</v>
      </c>
    </row>
    <row r="311" spans="1:5" ht="25.5">
      <c r="A311" s="34" t="s">
        <v>49</v>
      </c>
      <c r="E311" s="35" t="s">
        <v>506</v>
      </c>
    </row>
    <row r="312" spans="1:5" ht="38.25">
      <c r="A312" s="36" t="s">
        <v>51</v>
      </c>
      <c r="E312" s="37" t="s">
        <v>507</v>
      </c>
    </row>
    <row r="313" spans="1:5" ht="127.5">
      <c r="A313" t="s">
        <v>52</v>
      </c>
      <c r="E313" s="35" t="s">
        <v>508</v>
      </c>
    </row>
    <row r="314" spans="1:16" ht="25.5">
      <c r="A314" s="25" t="s">
        <v>44</v>
      </c>
      <c s="29" t="s">
        <v>509</v>
      </c>
      <c s="29" t="s">
        <v>510</v>
      </c>
      <c s="25" t="s">
        <v>46</v>
      </c>
      <c s="30" t="s">
        <v>511</v>
      </c>
      <c s="31" t="s">
        <v>226</v>
      </c>
      <c s="32">
        <v>45</v>
      </c>
      <c s="33">
        <v>0</v>
      </c>
      <c s="33">
        <f>ROUND(ROUND(H314,2)*ROUND(G314,3),2)</f>
      </c>
      <c r="O314">
        <f>(I314*21)/100</f>
      </c>
      <c t="s">
        <v>23</v>
      </c>
    </row>
    <row r="315" spans="1:5" ht="25.5">
      <c r="A315" s="34" t="s">
        <v>49</v>
      </c>
      <c r="E315" s="35" t="s">
        <v>512</v>
      </c>
    </row>
    <row r="316" spans="1:5" ht="38.25">
      <c r="A316" s="36" t="s">
        <v>51</v>
      </c>
      <c r="E316" s="37" t="s">
        <v>513</v>
      </c>
    </row>
    <row r="317" spans="1:5" ht="38.25">
      <c r="A317" t="s">
        <v>52</v>
      </c>
      <c r="E317" s="35" t="s">
        <v>514</v>
      </c>
    </row>
    <row r="318" spans="1:16" ht="12.75">
      <c r="A318" s="25" t="s">
        <v>44</v>
      </c>
      <c s="29" t="s">
        <v>515</v>
      </c>
      <c s="29" t="s">
        <v>516</v>
      </c>
      <c s="25" t="s">
        <v>46</v>
      </c>
      <c s="30" t="s">
        <v>517</v>
      </c>
      <c s="31" t="s">
        <v>226</v>
      </c>
      <c s="32">
        <v>42</v>
      </c>
      <c s="33">
        <v>0</v>
      </c>
      <c s="33">
        <f>ROUND(ROUND(H318,2)*ROUND(G318,3),2)</f>
      </c>
      <c r="O318">
        <f>(I318*21)/100</f>
      </c>
      <c t="s">
        <v>23</v>
      </c>
    </row>
    <row r="319" spans="1:5" ht="25.5">
      <c r="A319" s="34" t="s">
        <v>49</v>
      </c>
      <c r="E319" s="35" t="s">
        <v>518</v>
      </c>
    </row>
    <row r="320" spans="1:5" ht="38.25">
      <c r="A320" s="36" t="s">
        <v>51</v>
      </c>
      <c r="E320" s="37" t="s">
        <v>519</v>
      </c>
    </row>
    <row r="321" spans="1:5" ht="114.75">
      <c r="A321" t="s">
        <v>52</v>
      </c>
      <c r="E321" s="35" t="s">
        <v>520</v>
      </c>
    </row>
    <row r="322" spans="1:16" ht="12.75">
      <c r="A322" s="25" t="s">
        <v>44</v>
      </c>
      <c s="29" t="s">
        <v>521</v>
      </c>
      <c s="29" t="s">
        <v>522</v>
      </c>
      <c s="25" t="s">
        <v>46</v>
      </c>
      <c s="30" t="s">
        <v>523</v>
      </c>
      <c s="31" t="s">
        <v>226</v>
      </c>
      <c s="32">
        <v>42</v>
      </c>
      <c s="33">
        <v>0</v>
      </c>
      <c s="33">
        <f>ROUND(ROUND(H322,2)*ROUND(G322,3),2)</f>
      </c>
      <c r="O322">
        <f>(I322*21)/100</f>
      </c>
      <c t="s">
        <v>23</v>
      </c>
    </row>
    <row r="323" spans="1:5" ht="25.5">
      <c r="A323" s="34" t="s">
        <v>49</v>
      </c>
      <c r="E323" s="35" t="s">
        <v>524</v>
      </c>
    </row>
    <row r="324" spans="1:5" ht="38.25">
      <c r="A324" s="36" t="s">
        <v>51</v>
      </c>
      <c r="E324" s="37" t="s">
        <v>519</v>
      </c>
    </row>
    <row r="325" spans="1:5" ht="38.25">
      <c r="A325" t="s">
        <v>52</v>
      </c>
      <c r="E325" s="35" t="s">
        <v>514</v>
      </c>
    </row>
    <row r="326" spans="1:16" ht="12.75">
      <c r="A326" s="25" t="s">
        <v>44</v>
      </c>
      <c s="29" t="s">
        <v>525</v>
      </c>
      <c s="29" t="s">
        <v>526</v>
      </c>
      <c s="25" t="s">
        <v>46</v>
      </c>
      <c s="30" t="s">
        <v>527</v>
      </c>
      <c s="31" t="s">
        <v>83</v>
      </c>
      <c s="32">
        <v>4</v>
      </c>
      <c s="33">
        <v>0</v>
      </c>
      <c s="33">
        <f>ROUND(ROUND(H326,2)*ROUND(G326,3),2)</f>
      </c>
      <c r="O326">
        <f>(I326*21)/100</f>
      </c>
      <c t="s">
        <v>23</v>
      </c>
    </row>
    <row r="327" spans="1:5" ht="12.75">
      <c r="A327" s="34" t="s">
        <v>49</v>
      </c>
      <c r="E327" s="35" t="s">
        <v>528</v>
      </c>
    </row>
    <row r="328" spans="1:5" ht="12.75">
      <c r="A328" s="36" t="s">
        <v>51</v>
      </c>
      <c r="E328" s="37" t="s">
        <v>46</v>
      </c>
    </row>
    <row r="329" spans="1:5" ht="12.75">
      <c r="A329" t="s">
        <v>52</v>
      </c>
      <c r="E329" s="35" t="s">
        <v>529</v>
      </c>
    </row>
    <row r="330" spans="1:16" ht="12.75">
      <c r="A330" s="25" t="s">
        <v>44</v>
      </c>
      <c s="29" t="s">
        <v>530</v>
      </c>
      <c s="29" t="s">
        <v>531</v>
      </c>
      <c s="25" t="s">
        <v>46</v>
      </c>
      <c s="30" t="s">
        <v>532</v>
      </c>
      <c s="31" t="s">
        <v>83</v>
      </c>
      <c s="32">
        <v>2</v>
      </c>
      <c s="33">
        <v>0</v>
      </c>
      <c s="33">
        <f>ROUND(ROUND(H330,2)*ROUND(G330,3),2)</f>
      </c>
      <c r="O330">
        <f>(I330*21)/100</f>
      </c>
      <c t="s">
        <v>23</v>
      </c>
    </row>
    <row r="331" spans="1:5" ht="12.75">
      <c r="A331" s="34" t="s">
        <v>49</v>
      </c>
      <c r="E331" s="35" t="s">
        <v>533</v>
      </c>
    </row>
    <row r="332" spans="1:5" ht="12.75">
      <c r="A332" s="36" t="s">
        <v>51</v>
      </c>
      <c r="E332" s="37" t="s">
        <v>46</v>
      </c>
    </row>
    <row r="333" spans="1:5" ht="25.5">
      <c r="A333" t="s">
        <v>52</v>
      </c>
      <c r="E333" s="35" t="s">
        <v>534</v>
      </c>
    </row>
    <row r="334" spans="1:16" ht="12.75">
      <c r="A334" s="25" t="s">
        <v>44</v>
      </c>
      <c s="29" t="s">
        <v>535</v>
      </c>
      <c s="29" t="s">
        <v>536</v>
      </c>
      <c s="25" t="s">
        <v>46</v>
      </c>
      <c s="30" t="s">
        <v>537</v>
      </c>
      <c s="31" t="s">
        <v>226</v>
      </c>
      <c s="32">
        <v>47.4</v>
      </c>
      <c s="33">
        <v>0</v>
      </c>
      <c s="33">
        <f>ROUND(ROUND(H334,2)*ROUND(G334,3),2)</f>
      </c>
      <c r="O334">
        <f>(I334*21)/100</f>
      </c>
      <c t="s">
        <v>23</v>
      </c>
    </row>
    <row r="335" spans="1:5" ht="25.5">
      <c r="A335" s="34" t="s">
        <v>49</v>
      </c>
      <c r="E335" s="35" t="s">
        <v>538</v>
      </c>
    </row>
    <row r="336" spans="1:5" ht="63.75">
      <c r="A336" s="36" t="s">
        <v>51</v>
      </c>
      <c r="E336" s="37" t="s">
        <v>539</v>
      </c>
    </row>
    <row r="337" spans="1:5" ht="51">
      <c r="A337" t="s">
        <v>52</v>
      </c>
      <c r="E337" s="35" t="s">
        <v>540</v>
      </c>
    </row>
    <row r="338" spans="1:16" ht="12.75">
      <c r="A338" s="25" t="s">
        <v>44</v>
      </c>
      <c s="29" t="s">
        <v>541</v>
      </c>
      <c s="29" t="s">
        <v>542</v>
      </c>
      <c s="25" t="s">
        <v>46</v>
      </c>
      <c s="30" t="s">
        <v>543</v>
      </c>
      <c s="31" t="s">
        <v>226</v>
      </c>
      <c s="32">
        <v>8</v>
      </c>
      <c s="33">
        <v>0</v>
      </c>
      <c s="33">
        <f>ROUND(ROUND(H338,2)*ROUND(G338,3),2)</f>
      </c>
      <c r="O338">
        <f>(I338*21)/100</f>
      </c>
      <c t="s">
        <v>23</v>
      </c>
    </row>
    <row r="339" spans="1:5" ht="12.75">
      <c r="A339" s="34" t="s">
        <v>49</v>
      </c>
      <c r="E339" s="35" t="s">
        <v>544</v>
      </c>
    </row>
    <row r="340" spans="1:5" ht="63.75">
      <c r="A340" s="36" t="s">
        <v>51</v>
      </c>
      <c r="E340" s="37" t="s">
        <v>545</v>
      </c>
    </row>
    <row r="341" spans="1:5" ht="51">
      <c r="A341" t="s">
        <v>52</v>
      </c>
      <c r="E341" s="35" t="s">
        <v>540</v>
      </c>
    </row>
    <row r="342" spans="1:16" ht="12.75">
      <c r="A342" s="25" t="s">
        <v>44</v>
      </c>
      <c s="29" t="s">
        <v>546</v>
      </c>
      <c s="29" t="s">
        <v>547</v>
      </c>
      <c s="25" t="s">
        <v>46</v>
      </c>
      <c s="30" t="s">
        <v>548</v>
      </c>
      <c s="31" t="s">
        <v>226</v>
      </c>
      <c s="32">
        <v>15</v>
      </c>
      <c s="33">
        <v>0</v>
      </c>
      <c s="33">
        <f>ROUND(ROUND(H342,2)*ROUND(G342,3),2)</f>
      </c>
      <c r="O342">
        <f>(I342*21)/100</f>
      </c>
      <c t="s">
        <v>23</v>
      </c>
    </row>
    <row r="343" spans="1:5" ht="12.75">
      <c r="A343" s="34" t="s">
        <v>49</v>
      </c>
      <c r="E343" s="35" t="s">
        <v>549</v>
      </c>
    </row>
    <row r="344" spans="1:5" ht="12.75">
      <c r="A344" s="36" t="s">
        <v>51</v>
      </c>
      <c r="E344" s="37" t="s">
        <v>550</v>
      </c>
    </row>
    <row r="345" spans="1:5" ht="25.5">
      <c r="A345" t="s">
        <v>52</v>
      </c>
      <c r="E345" s="35" t="s">
        <v>551</v>
      </c>
    </row>
    <row r="346" spans="1:16" ht="12.75">
      <c r="A346" s="25" t="s">
        <v>44</v>
      </c>
      <c s="29" t="s">
        <v>552</v>
      </c>
      <c s="29" t="s">
        <v>553</v>
      </c>
      <c s="25" t="s">
        <v>46</v>
      </c>
      <c s="30" t="s">
        <v>554</v>
      </c>
      <c s="31" t="s">
        <v>226</v>
      </c>
      <c s="32">
        <v>14.8</v>
      </c>
      <c s="33">
        <v>0</v>
      </c>
      <c s="33">
        <f>ROUND(ROUND(H346,2)*ROUND(G346,3),2)</f>
      </c>
      <c r="O346">
        <f>(I346*21)/100</f>
      </c>
      <c t="s">
        <v>23</v>
      </c>
    </row>
    <row r="347" spans="1:5" ht="12.75">
      <c r="A347" s="34" t="s">
        <v>49</v>
      </c>
      <c r="E347" s="35" t="s">
        <v>555</v>
      </c>
    </row>
    <row r="348" spans="1:5" ht="12.75">
      <c r="A348" s="36" t="s">
        <v>51</v>
      </c>
      <c r="E348" s="37" t="s">
        <v>556</v>
      </c>
    </row>
    <row r="349" spans="1:5" ht="25.5">
      <c r="A349" t="s">
        <v>52</v>
      </c>
      <c r="E349" s="35" t="s">
        <v>551</v>
      </c>
    </row>
    <row r="350" spans="1:16" ht="12.75">
      <c r="A350" s="25" t="s">
        <v>44</v>
      </c>
      <c s="29" t="s">
        <v>557</v>
      </c>
      <c s="29" t="s">
        <v>558</v>
      </c>
      <c s="25" t="s">
        <v>46</v>
      </c>
      <c s="30" t="s">
        <v>559</v>
      </c>
      <c s="31" t="s">
        <v>226</v>
      </c>
      <c s="32">
        <v>42</v>
      </c>
      <c s="33">
        <v>0</v>
      </c>
      <c s="33">
        <f>ROUND(ROUND(H350,2)*ROUND(G350,3),2)</f>
      </c>
      <c r="O350">
        <f>(I350*21)/100</f>
      </c>
      <c t="s">
        <v>23</v>
      </c>
    </row>
    <row r="351" spans="1:5" ht="12.75">
      <c r="A351" s="34" t="s">
        <v>49</v>
      </c>
      <c r="E351" s="35" t="s">
        <v>560</v>
      </c>
    </row>
    <row r="352" spans="1:5" ht="38.25">
      <c r="A352" s="36" t="s">
        <v>51</v>
      </c>
      <c r="E352" s="37" t="s">
        <v>561</v>
      </c>
    </row>
    <row r="353" spans="1:5" ht="38.25">
      <c r="A353" t="s">
        <v>52</v>
      </c>
      <c r="E353" s="35" t="s">
        <v>562</v>
      </c>
    </row>
    <row r="354" spans="1:16" ht="12.75">
      <c r="A354" s="25" t="s">
        <v>44</v>
      </c>
      <c s="29" t="s">
        <v>563</v>
      </c>
      <c s="29" t="s">
        <v>564</v>
      </c>
      <c s="25" t="s">
        <v>46</v>
      </c>
      <c s="30" t="s">
        <v>565</v>
      </c>
      <c s="31" t="s">
        <v>226</v>
      </c>
      <c s="32">
        <v>29.8</v>
      </c>
      <c s="33">
        <v>0</v>
      </c>
      <c s="33">
        <f>ROUND(ROUND(H354,2)*ROUND(G354,3),2)</f>
      </c>
      <c r="O354">
        <f>(I354*21)/100</f>
      </c>
      <c t="s">
        <v>23</v>
      </c>
    </row>
    <row r="355" spans="1:5" ht="12.75">
      <c r="A355" s="34" t="s">
        <v>49</v>
      </c>
      <c r="E355" s="35" t="s">
        <v>566</v>
      </c>
    </row>
    <row r="356" spans="1:5" ht="38.25">
      <c r="A356" s="36" t="s">
        <v>51</v>
      </c>
      <c r="E356" s="37" t="s">
        <v>567</v>
      </c>
    </row>
    <row r="357" spans="1:5" ht="38.25">
      <c r="A357" t="s">
        <v>52</v>
      </c>
      <c r="E357" s="35" t="s">
        <v>562</v>
      </c>
    </row>
    <row r="358" spans="1:16" ht="12.75">
      <c r="A358" s="25" t="s">
        <v>44</v>
      </c>
      <c s="29" t="s">
        <v>568</v>
      </c>
      <c s="29" t="s">
        <v>569</v>
      </c>
      <c s="25" t="s">
        <v>46</v>
      </c>
      <c s="30" t="s">
        <v>570</v>
      </c>
      <c s="31" t="s">
        <v>226</v>
      </c>
      <c s="32">
        <v>42</v>
      </c>
      <c s="33">
        <v>0</v>
      </c>
      <c s="33">
        <f>ROUND(ROUND(H358,2)*ROUND(G358,3),2)</f>
      </c>
      <c r="O358">
        <f>(I358*21)/100</f>
      </c>
      <c t="s">
        <v>23</v>
      </c>
    </row>
    <row r="359" spans="1:5" ht="25.5">
      <c r="A359" s="34" t="s">
        <v>49</v>
      </c>
      <c r="E359" s="35" t="s">
        <v>571</v>
      </c>
    </row>
    <row r="360" spans="1:5" ht="38.25">
      <c r="A360" s="36" t="s">
        <v>51</v>
      </c>
      <c r="E360" s="37" t="s">
        <v>561</v>
      </c>
    </row>
    <row r="361" spans="1:5" ht="25.5">
      <c r="A361" t="s">
        <v>52</v>
      </c>
      <c r="E361" s="35" t="s">
        <v>572</v>
      </c>
    </row>
    <row r="362" spans="1:16" ht="25.5">
      <c r="A362" s="25" t="s">
        <v>44</v>
      </c>
      <c s="29" t="s">
        <v>573</v>
      </c>
      <c s="29" t="s">
        <v>574</v>
      </c>
      <c s="25" t="s">
        <v>46</v>
      </c>
      <c s="30" t="s">
        <v>575</v>
      </c>
      <c s="31" t="s">
        <v>226</v>
      </c>
      <c s="32">
        <v>8.5</v>
      </c>
      <c s="33">
        <v>0</v>
      </c>
      <c s="33">
        <f>ROUND(ROUND(H362,2)*ROUND(G362,3),2)</f>
      </c>
      <c r="O362">
        <f>(I362*21)/100</f>
      </c>
      <c t="s">
        <v>23</v>
      </c>
    </row>
    <row r="363" spans="1:5" ht="12.75">
      <c r="A363" s="34" t="s">
        <v>49</v>
      </c>
      <c r="E363" s="35" t="s">
        <v>576</v>
      </c>
    </row>
    <row r="364" spans="1:5" ht="12.75">
      <c r="A364" s="36" t="s">
        <v>51</v>
      </c>
      <c r="E364" s="37" t="s">
        <v>46</v>
      </c>
    </row>
    <row r="365" spans="1:5" ht="89.25">
      <c r="A365" t="s">
        <v>52</v>
      </c>
      <c r="E365" s="35" t="s">
        <v>577</v>
      </c>
    </row>
    <row r="366" spans="1:16" ht="12.75">
      <c r="A366" s="25" t="s">
        <v>44</v>
      </c>
      <c s="29" t="s">
        <v>578</v>
      </c>
      <c s="29" t="s">
        <v>579</v>
      </c>
      <c s="25" t="s">
        <v>46</v>
      </c>
      <c s="30" t="s">
        <v>580</v>
      </c>
      <c s="31" t="s">
        <v>83</v>
      </c>
      <c s="32">
        <v>3</v>
      </c>
      <c s="33">
        <v>0</v>
      </c>
      <c s="33">
        <f>ROUND(ROUND(H366,2)*ROUND(G366,3),2)</f>
      </c>
      <c r="O366">
        <f>(I366*21)/100</f>
      </c>
      <c t="s">
        <v>23</v>
      </c>
    </row>
    <row r="367" spans="1:5" ht="25.5">
      <c r="A367" s="34" t="s">
        <v>49</v>
      </c>
      <c r="E367" s="35" t="s">
        <v>581</v>
      </c>
    </row>
    <row r="368" spans="1:5" ht="12.75">
      <c r="A368" s="36" t="s">
        <v>51</v>
      </c>
      <c r="E368" s="37" t="s">
        <v>46</v>
      </c>
    </row>
    <row r="369" spans="1:5" ht="267.75">
      <c r="A369" t="s">
        <v>52</v>
      </c>
      <c r="E369" s="35" t="s">
        <v>582</v>
      </c>
    </row>
    <row r="370" spans="1:16" ht="12.75">
      <c r="A370" s="25" t="s">
        <v>44</v>
      </c>
      <c s="29" t="s">
        <v>583</v>
      </c>
      <c s="29" t="s">
        <v>584</v>
      </c>
      <c s="25" t="s">
        <v>46</v>
      </c>
      <c s="30" t="s">
        <v>585</v>
      </c>
      <c s="31" t="s">
        <v>132</v>
      </c>
      <c s="32">
        <v>307.42</v>
      </c>
      <c s="33">
        <v>0</v>
      </c>
      <c s="33">
        <f>ROUND(ROUND(H370,2)*ROUND(G370,3),2)</f>
      </c>
      <c r="O370">
        <f>(I370*21)/100</f>
      </c>
      <c t="s">
        <v>23</v>
      </c>
    </row>
    <row r="371" spans="1:5" ht="12.75">
      <c r="A371" s="34" t="s">
        <v>49</v>
      </c>
      <c r="E371" s="35" t="s">
        <v>586</v>
      </c>
    </row>
    <row r="372" spans="1:5" ht="76.5">
      <c r="A372" s="36" t="s">
        <v>51</v>
      </c>
      <c r="E372" s="37" t="s">
        <v>587</v>
      </c>
    </row>
    <row r="373" spans="1:5" ht="25.5">
      <c r="A373" t="s">
        <v>52</v>
      </c>
      <c r="E373" s="35" t="s">
        <v>588</v>
      </c>
    </row>
    <row r="374" spans="1:16" ht="12.75">
      <c r="A374" s="25" t="s">
        <v>44</v>
      </c>
      <c s="29" t="s">
        <v>589</v>
      </c>
      <c s="29" t="s">
        <v>590</v>
      </c>
      <c s="25" t="s">
        <v>46</v>
      </c>
      <c s="30" t="s">
        <v>591</v>
      </c>
      <c s="31" t="s">
        <v>141</v>
      </c>
      <c s="32">
        <v>36.72</v>
      </c>
      <c s="33">
        <v>0</v>
      </c>
      <c s="33">
        <f>ROUND(ROUND(H374,2)*ROUND(G374,3),2)</f>
      </c>
      <c r="O374">
        <f>(I374*21)/100</f>
      </c>
      <c t="s">
        <v>23</v>
      </c>
    </row>
    <row r="375" spans="1:5" ht="12.75">
      <c r="A375" s="34" t="s">
        <v>49</v>
      </c>
      <c r="E375" s="35" t="s">
        <v>592</v>
      </c>
    </row>
    <row r="376" spans="1:5" ht="12.75">
      <c r="A376" s="36" t="s">
        <v>51</v>
      </c>
      <c r="E376" s="37" t="s">
        <v>593</v>
      </c>
    </row>
    <row r="377" spans="1:5" ht="102">
      <c r="A377" t="s">
        <v>52</v>
      </c>
      <c r="E377" s="35" t="s">
        <v>594</v>
      </c>
    </row>
    <row r="378" spans="1:16" ht="12.75">
      <c r="A378" s="25" t="s">
        <v>44</v>
      </c>
      <c s="29" t="s">
        <v>595</v>
      </c>
      <c s="29" t="s">
        <v>596</v>
      </c>
      <c s="25" t="s">
        <v>55</v>
      </c>
      <c s="30" t="s">
        <v>597</v>
      </c>
      <c s="31" t="s">
        <v>141</v>
      </c>
      <c s="32">
        <v>4.292</v>
      </c>
      <c s="33">
        <v>0</v>
      </c>
      <c s="33">
        <f>ROUND(ROUND(H378,2)*ROUND(G378,3),2)</f>
      </c>
      <c r="O378">
        <f>(I378*21)/100</f>
      </c>
      <c t="s">
        <v>23</v>
      </c>
    </row>
    <row r="379" spans="1:5" ht="12.75">
      <c r="A379" s="34" t="s">
        <v>49</v>
      </c>
      <c r="E379" s="35" t="s">
        <v>598</v>
      </c>
    </row>
    <row r="380" spans="1:5" ht="12.75">
      <c r="A380" s="36" t="s">
        <v>51</v>
      </c>
      <c r="E380" s="37" t="s">
        <v>599</v>
      </c>
    </row>
    <row r="381" spans="1:5" ht="102">
      <c r="A381" t="s">
        <v>52</v>
      </c>
      <c r="E381" s="35" t="s">
        <v>594</v>
      </c>
    </row>
    <row r="382" spans="1:16" ht="12.75">
      <c r="A382" s="25" t="s">
        <v>44</v>
      </c>
      <c s="29" t="s">
        <v>600</v>
      </c>
      <c s="29" t="s">
        <v>596</v>
      </c>
      <c s="25" t="s">
        <v>59</v>
      </c>
      <c s="30" t="s">
        <v>597</v>
      </c>
      <c s="31" t="s">
        <v>141</v>
      </c>
      <c s="32">
        <v>12.683</v>
      </c>
      <c s="33">
        <v>0</v>
      </c>
      <c s="33">
        <f>ROUND(ROUND(H382,2)*ROUND(G382,3),2)</f>
      </c>
      <c r="O382">
        <f>(I382*21)/100</f>
      </c>
      <c t="s">
        <v>23</v>
      </c>
    </row>
    <row r="383" spans="1:5" ht="12.75">
      <c r="A383" s="34" t="s">
        <v>49</v>
      </c>
      <c r="E383" s="35" t="s">
        <v>601</v>
      </c>
    </row>
    <row r="384" spans="1:5" ht="12.75">
      <c r="A384" s="36" t="s">
        <v>51</v>
      </c>
      <c r="E384" s="37" t="s">
        <v>602</v>
      </c>
    </row>
    <row r="385" spans="1:5" ht="102">
      <c r="A385" t="s">
        <v>52</v>
      </c>
      <c r="E385" s="35" t="s">
        <v>594</v>
      </c>
    </row>
    <row r="386" spans="1:16" ht="12.75">
      <c r="A386" s="25" t="s">
        <v>44</v>
      </c>
      <c s="29" t="s">
        <v>603</v>
      </c>
      <c s="29" t="s">
        <v>604</v>
      </c>
      <c s="25" t="s">
        <v>46</v>
      </c>
      <c s="30" t="s">
        <v>605</v>
      </c>
      <c s="31" t="s">
        <v>141</v>
      </c>
      <c s="32">
        <v>3.528</v>
      </c>
      <c s="33">
        <v>0</v>
      </c>
      <c s="33">
        <f>ROUND(ROUND(H386,2)*ROUND(G386,3),2)</f>
      </c>
      <c r="O386">
        <f>(I386*21)/100</f>
      </c>
      <c t="s">
        <v>23</v>
      </c>
    </row>
    <row r="387" spans="1:5" ht="12.75">
      <c r="A387" s="34" t="s">
        <v>49</v>
      </c>
      <c r="E387" s="35" t="s">
        <v>606</v>
      </c>
    </row>
    <row r="388" spans="1:5" ht="12.75">
      <c r="A388" s="36" t="s">
        <v>51</v>
      </c>
      <c r="E388" s="37" t="s">
        <v>607</v>
      </c>
    </row>
    <row r="389" spans="1:5" ht="76.5">
      <c r="A389" t="s">
        <v>52</v>
      </c>
      <c r="E389" s="35" t="s">
        <v>608</v>
      </c>
    </row>
    <row r="390" spans="1:16" ht="12.75">
      <c r="A390" s="25" t="s">
        <v>44</v>
      </c>
      <c s="29" t="s">
        <v>609</v>
      </c>
      <c s="29" t="s">
        <v>610</v>
      </c>
      <c s="25" t="s">
        <v>46</v>
      </c>
      <c s="30" t="s">
        <v>611</v>
      </c>
      <c s="31" t="s">
        <v>132</v>
      </c>
      <c s="32">
        <v>133.8</v>
      </c>
      <c s="33">
        <v>0</v>
      </c>
      <c s="33">
        <f>ROUND(ROUND(H390,2)*ROUND(G390,3),2)</f>
      </c>
      <c r="O390">
        <f>(I390*21)/100</f>
      </c>
      <c t="s">
        <v>23</v>
      </c>
    </row>
    <row r="391" spans="1:5" ht="12.75">
      <c r="A391" s="34" t="s">
        <v>49</v>
      </c>
      <c r="E391" s="35" t="s">
        <v>612</v>
      </c>
    </row>
    <row r="392" spans="1:5" ht="12.75">
      <c r="A392" s="36" t="s">
        <v>51</v>
      </c>
      <c r="E392" s="37" t="s">
        <v>613</v>
      </c>
    </row>
    <row r="393" spans="1:5" ht="114.75">
      <c r="A393" t="s">
        <v>52</v>
      </c>
      <c r="E393" s="35" t="s">
        <v>614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